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hoccdc-my.sharepoint.com/personal/marie-eve_hamellaberge_parl_gc_ca/Documents/Marie-Eve/Desktop/Production/Restore/Production/Rapports/Ongoing reports/BLOG-2526-005-HAF/"/>
    </mc:Choice>
  </mc:AlternateContent>
  <xr:revisionPtr revIDLastSave="1" documentId="8_{BCD94F6C-3B88-4872-A259-BDD174748428}" xr6:coauthVersionLast="47" xr6:coauthVersionMax="47" xr10:uidLastSave="{423FB8A5-1B85-43BE-B3DD-EC8A958A4B69}"/>
  <bookViews>
    <workbookView xWindow="-57720" yWindow="-15" windowWidth="29040" windowHeight="15720" activeTab="3" xr2:uid="{00000000-000D-0000-FFFF-FFFF00000000}"/>
  </bookViews>
  <sheets>
    <sheet name="Sommaire" sheetId="12" r:id="rId1"/>
    <sheet name="Toutes les demandes approuvées" sheetId="9" r:id="rId2"/>
    <sheet name="Approuvées FACL 1 - Mis à jour" sheetId="7" r:id="rId3"/>
    <sheet name="Approuvées FACL 2" sheetId="8" r:id="rId4"/>
    <sheet name="hiddenSheet" sheetId="2" state="veryHidden" r:id="rId5"/>
  </sheets>
  <definedNames>
    <definedName name="_AMO_UniqueIdentifier" hidden="1">"'0ab47170-f5c4-49c4-92b1-fa987b98b145'"</definedName>
    <definedName name="_xlcn.WorksheetConnection_HAFProjectedunitsWithHAFandWithoutHAFasofMarch312025.xlsxHAF" hidden="1">HAF[]</definedName>
    <definedName name="ExternalData_11" localSheetId="1" hidden="1">'Toutes les demandes approuvées'!$A$1:$O$242</definedName>
  </definedNames>
  <calcPr calcId="191028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AF" name="HAF" connection="WorksheetConnection_HAF - Projected units - With HAF and Without HAF (as of March 31 2025).xlsx!HAF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9" l="1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F65" i="8" l="1"/>
  <c r="G65" i="8"/>
  <c r="H65" i="8"/>
  <c r="C243" i="9"/>
  <c r="H2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I65" i="8"/>
  <c r="M180" i="7" l="1"/>
  <c r="H2" i="7" l="1"/>
  <c r="G2" i="7" s="1"/>
  <c r="K2" i="7" s="1"/>
  <c r="I180" i="7"/>
  <c r="L180" i="7"/>
  <c r="H5" i="7"/>
  <c r="G5" i="7" s="1"/>
  <c r="K5" i="7" s="1"/>
  <c r="H6" i="7"/>
  <c r="G6" i="7" s="1"/>
  <c r="K6" i="7" s="1"/>
  <c r="H7" i="7"/>
  <c r="G7" i="7" s="1"/>
  <c r="K7" i="7" s="1"/>
  <c r="H8" i="7"/>
  <c r="G8" i="7" s="1"/>
  <c r="K8" i="7" s="1"/>
  <c r="H9" i="7"/>
  <c r="G9" i="7" s="1"/>
  <c r="K9" i="7" s="1"/>
  <c r="H10" i="7"/>
  <c r="G10" i="7" s="1"/>
  <c r="K10" i="7" s="1"/>
  <c r="H11" i="7"/>
  <c r="G11" i="7" s="1"/>
  <c r="K11" i="7" s="1"/>
  <c r="H12" i="7"/>
  <c r="G12" i="7" s="1"/>
  <c r="K12" i="7" s="1"/>
  <c r="H13" i="7"/>
  <c r="G13" i="7" s="1"/>
  <c r="K13" i="7" s="1"/>
  <c r="H14" i="7"/>
  <c r="G14" i="7" s="1"/>
  <c r="K14" i="7" s="1"/>
  <c r="H15" i="7"/>
  <c r="G15" i="7" s="1"/>
  <c r="K15" i="7" s="1"/>
  <c r="H16" i="7"/>
  <c r="G16" i="7" s="1"/>
  <c r="K16" i="7" s="1"/>
  <c r="H17" i="7"/>
  <c r="G17" i="7" s="1"/>
  <c r="K17" i="7" s="1"/>
  <c r="H18" i="7"/>
  <c r="G18" i="7" s="1"/>
  <c r="K18" i="7" s="1"/>
  <c r="H19" i="7"/>
  <c r="G19" i="7" s="1"/>
  <c r="K19" i="7" s="1"/>
  <c r="H20" i="7"/>
  <c r="G20" i="7" s="1"/>
  <c r="K20" i="7" s="1"/>
  <c r="H21" i="7"/>
  <c r="G21" i="7" s="1"/>
  <c r="K21" i="7" s="1"/>
  <c r="H22" i="7"/>
  <c r="G22" i="7" s="1"/>
  <c r="K22" i="7" s="1"/>
  <c r="H23" i="7"/>
  <c r="G23" i="7" s="1"/>
  <c r="K23" i="7" s="1"/>
  <c r="H24" i="7"/>
  <c r="G24" i="7" s="1"/>
  <c r="K24" i="7" s="1"/>
  <c r="H25" i="7"/>
  <c r="G25" i="7" s="1"/>
  <c r="K25" i="7" s="1"/>
  <c r="H26" i="7"/>
  <c r="G26" i="7" s="1"/>
  <c r="K26" i="7" s="1"/>
  <c r="H27" i="7"/>
  <c r="G27" i="7" s="1"/>
  <c r="K27" i="7" s="1"/>
  <c r="H28" i="7"/>
  <c r="G28" i="7" s="1"/>
  <c r="K28" i="7" s="1"/>
  <c r="H29" i="7"/>
  <c r="G29" i="7" s="1"/>
  <c r="K29" i="7" s="1"/>
  <c r="H30" i="7"/>
  <c r="G30" i="7" s="1"/>
  <c r="K30" i="7" s="1"/>
  <c r="H31" i="7"/>
  <c r="G31" i="7" s="1"/>
  <c r="K31" i="7" s="1"/>
  <c r="H32" i="7"/>
  <c r="G32" i="7" s="1"/>
  <c r="K32" i="7" s="1"/>
  <c r="H33" i="7"/>
  <c r="G33" i="7" s="1"/>
  <c r="K33" i="7" s="1"/>
  <c r="H34" i="7"/>
  <c r="G34" i="7" s="1"/>
  <c r="K34" i="7" s="1"/>
  <c r="H35" i="7"/>
  <c r="G35" i="7" s="1"/>
  <c r="K35" i="7" s="1"/>
  <c r="H36" i="7"/>
  <c r="G36" i="7" s="1"/>
  <c r="K36" i="7" s="1"/>
  <c r="H37" i="7"/>
  <c r="G37" i="7" s="1"/>
  <c r="K37" i="7" s="1"/>
  <c r="H38" i="7"/>
  <c r="G38" i="7" s="1"/>
  <c r="K38" i="7" s="1"/>
  <c r="H39" i="7"/>
  <c r="G39" i="7" s="1"/>
  <c r="K39" i="7" s="1"/>
  <c r="H40" i="7"/>
  <c r="G40" i="7" s="1"/>
  <c r="K40" i="7" s="1"/>
  <c r="H41" i="7"/>
  <c r="G41" i="7" s="1"/>
  <c r="K41" i="7" s="1"/>
  <c r="H42" i="7"/>
  <c r="G42" i="7" s="1"/>
  <c r="K42" i="7" s="1"/>
  <c r="H43" i="7"/>
  <c r="G43" i="7" s="1"/>
  <c r="K43" i="7" s="1"/>
  <c r="H44" i="7"/>
  <c r="G44" i="7" s="1"/>
  <c r="K44" i="7" s="1"/>
  <c r="H45" i="7"/>
  <c r="G45" i="7" s="1"/>
  <c r="K45" i="7" s="1"/>
  <c r="H46" i="7"/>
  <c r="G46" i="7" s="1"/>
  <c r="K46" i="7" s="1"/>
  <c r="H47" i="7"/>
  <c r="G47" i="7" s="1"/>
  <c r="K47" i="7" s="1"/>
  <c r="H48" i="7"/>
  <c r="G48" i="7" s="1"/>
  <c r="K48" i="7" s="1"/>
  <c r="H49" i="7"/>
  <c r="G49" i="7" s="1"/>
  <c r="K49" i="7" s="1"/>
  <c r="H50" i="7"/>
  <c r="G50" i="7" s="1"/>
  <c r="K50" i="7" s="1"/>
  <c r="H51" i="7"/>
  <c r="G51" i="7" s="1"/>
  <c r="K51" i="7" s="1"/>
  <c r="H52" i="7"/>
  <c r="G52" i="7" s="1"/>
  <c r="K52" i="7" s="1"/>
  <c r="H53" i="7"/>
  <c r="G53" i="7" s="1"/>
  <c r="K53" i="7" s="1"/>
  <c r="H54" i="7"/>
  <c r="G54" i="7" s="1"/>
  <c r="K54" i="7" s="1"/>
  <c r="H55" i="7"/>
  <c r="G55" i="7" s="1"/>
  <c r="K55" i="7" s="1"/>
  <c r="H56" i="7"/>
  <c r="G56" i="7" s="1"/>
  <c r="K56" i="7" s="1"/>
  <c r="H57" i="7"/>
  <c r="G57" i="7" s="1"/>
  <c r="K57" i="7" s="1"/>
  <c r="H58" i="7"/>
  <c r="G58" i="7" s="1"/>
  <c r="K58" i="7" s="1"/>
  <c r="H59" i="7"/>
  <c r="G59" i="7" s="1"/>
  <c r="K59" i="7" s="1"/>
  <c r="H60" i="7"/>
  <c r="G60" i="7" s="1"/>
  <c r="K60" i="7" s="1"/>
  <c r="H61" i="7"/>
  <c r="G61" i="7" s="1"/>
  <c r="K61" i="7" s="1"/>
  <c r="H62" i="7"/>
  <c r="G62" i="7" s="1"/>
  <c r="K62" i="7" s="1"/>
  <c r="H63" i="7"/>
  <c r="G63" i="7" s="1"/>
  <c r="K63" i="7" s="1"/>
  <c r="H64" i="7"/>
  <c r="G64" i="7" s="1"/>
  <c r="K64" i="7" s="1"/>
  <c r="H66" i="7"/>
  <c r="G66" i="7" s="1"/>
  <c r="K66" i="7" s="1"/>
  <c r="H67" i="7"/>
  <c r="G67" i="7" s="1"/>
  <c r="K67" i="7" s="1"/>
  <c r="H68" i="7"/>
  <c r="G68" i="7" s="1"/>
  <c r="K68" i="7" s="1"/>
  <c r="H69" i="7"/>
  <c r="G69" i="7" s="1"/>
  <c r="K69" i="7" s="1"/>
  <c r="H70" i="7"/>
  <c r="G70" i="7" s="1"/>
  <c r="K70" i="7" s="1"/>
  <c r="H71" i="7"/>
  <c r="G71" i="7" s="1"/>
  <c r="K71" i="7" s="1"/>
  <c r="H72" i="7"/>
  <c r="G72" i="7" s="1"/>
  <c r="K72" i="7" s="1"/>
  <c r="H73" i="7"/>
  <c r="G73" i="7" s="1"/>
  <c r="K73" i="7" s="1"/>
  <c r="H74" i="7"/>
  <c r="G74" i="7" s="1"/>
  <c r="K74" i="7" s="1"/>
  <c r="H75" i="7"/>
  <c r="G75" i="7" s="1"/>
  <c r="K75" i="7" s="1"/>
  <c r="H76" i="7"/>
  <c r="G76" i="7" s="1"/>
  <c r="K76" i="7" s="1"/>
  <c r="H77" i="7"/>
  <c r="G77" i="7" s="1"/>
  <c r="K77" i="7" s="1"/>
  <c r="H78" i="7"/>
  <c r="G78" i="7" s="1"/>
  <c r="K78" i="7" s="1"/>
  <c r="H79" i="7"/>
  <c r="G79" i="7" s="1"/>
  <c r="K79" i="7" s="1"/>
  <c r="H80" i="7"/>
  <c r="G80" i="7" s="1"/>
  <c r="K80" i="7" s="1"/>
  <c r="H81" i="7"/>
  <c r="G81" i="7" s="1"/>
  <c r="K81" i="7" s="1"/>
  <c r="H82" i="7"/>
  <c r="G82" i="7" s="1"/>
  <c r="K82" i="7" s="1"/>
  <c r="H83" i="7"/>
  <c r="G83" i="7" s="1"/>
  <c r="K83" i="7" s="1"/>
  <c r="H84" i="7"/>
  <c r="G84" i="7" s="1"/>
  <c r="K84" i="7" s="1"/>
  <c r="H85" i="7"/>
  <c r="G85" i="7" s="1"/>
  <c r="K85" i="7" s="1"/>
  <c r="H86" i="7"/>
  <c r="G86" i="7" s="1"/>
  <c r="K86" i="7" s="1"/>
  <c r="H87" i="7"/>
  <c r="G87" i="7" s="1"/>
  <c r="K87" i="7" s="1"/>
  <c r="H88" i="7"/>
  <c r="G88" i="7" s="1"/>
  <c r="K88" i="7" s="1"/>
  <c r="H89" i="7"/>
  <c r="G89" i="7" s="1"/>
  <c r="K89" i="7" s="1"/>
  <c r="H90" i="7"/>
  <c r="G90" i="7" s="1"/>
  <c r="K90" i="7" s="1"/>
  <c r="H91" i="7"/>
  <c r="G91" i="7" s="1"/>
  <c r="K91" i="7" s="1"/>
  <c r="H92" i="7"/>
  <c r="G92" i="7" s="1"/>
  <c r="K92" i="7" s="1"/>
  <c r="H93" i="7"/>
  <c r="G93" i="7" s="1"/>
  <c r="K93" i="7" s="1"/>
  <c r="H94" i="7"/>
  <c r="G94" i="7" s="1"/>
  <c r="K94" i="7" s="1"/>
  <c r="H95" i="7"/>
  <c r="G95" i="7" s="1"/>
  <c r="K95" i="7" s="1"/>
  <c r="H96" i="7"/>
  <c r="G96" i="7" s="1"/>
  <c r="K96" i="7" s="1"/>
  <c r="H97" i="7"/>
  <c r="G97" i="7" s="1"/>
  <c r="K97" i="7" s="1"/>
  <c r="H98" i="7"/>
  <c r="G98" i="7" s="1"/>
  <c r="K98" i="7" s="1"/>
  <c r="H99" i="7"/>
  <c r="G99" i="7" s="1"/>
  <c r="K99" i="7" s="1"/>
  <c r="H100" i="7"/>
  <c r="G100" i="7" s="1"/>
  <c r="K100" i="7" s="1"/>
  <c r="H101" i="7"/>
  <c r="G101" i="7" s="1"/>
  <c r="K101" i="7" s="1"/>
  <c r="H102" i="7"/>
  <c r="G102" i="7" s="1"/>
  <c r="K102" i="7" s="1"/>
  <c r="H103" i="7"/>
  <c r="G103" i="7" s="1"/>
  <c r="K103" i="7" s="1"/>
  <c r="H104" i="7"/>
  <c r="G104" i="7" s="1"/>
  <c r="K104" i="7" s="1"/>
  <c r="H105" i="7"/>
  <c r="G105" i="7" s="1"/>
  <c r="K105" i="7" s="1"/>
  <c r="H106" i="7"/>
  <c r="G106" i="7" s="1"/>
  <c r="K106" i="7" s="1"/>
  <c r="H107" i="7"/>
  <c r="G107" i="7" s="1"/>
  <c r="K107" i="7" s="1"/>
  <c r="H108" i="7"/>
  <c r="G108" i="7" s="1"/>
  <c r="K108" i="7" s="1"/>
  <c r="H109" i="7"/>
  <c r="G109" i="7" s="1"/>
  <c r="K109" i="7" s="1"/>
  <c r="H110" i="7"/>
  <c r="G110" i="7" s="1"/>
  <c r="K110" i="7" s="1"/>
  <c r="H111" i="7"/>
  <c r="G111" i="7" s="1"/>
  <c r="K111" i="7" s="1"/>
  <c r="H112" i="7"/>
  <c r="G112" i="7" s="1"/>
  <c r="K112" i="7" s="1"/>
  <c r="H113" i="7"/>
  <c r="G113" i="7" s="1"/>
  <c r="K113" i="7" s="1"/>
  <c r="H114" i="7"/>
  <c r="G114" i="7" s="1"/>
  <c r="K114" i="7" s="1"/>
  <c r="H115" i="7"/>
  <c r="G115" i="7" s="1"/>
  <c r="K115" i="7" s="1"/>
  <c r="H116" i="7"/>
  <c r="G116" i="7" s="1"/>
  <c r="K116" i="7" s="1"/>
  <c r="H117" i="7"/>
  <c r="G117" i="7" s="1"/>
  <c r="K117" i="7" s="1"/>
  <c r="H118" i="7"/>
  <c r="G118" i="7" s="1"/>
  <c r="K118" i="7" s="1"/>
  <c r="H119" i="7"/>
  <c r="G119" i="7" s="1"/>
  <c r="K119" i="7" s="1"/>
  <c r="H120" i="7"/>
  <c r="G120" i="7" s="1"/>
  <c r="K120" i="7" s="1"/>
  <c r="H121" i="7"/>
  <c r="G121" i="7" s="1"/>
  <c r="K121" i="7" s="1"/>
  <c r="H122" i="7"/>
  <c r="G122" i="7" s="1"/>
  <c r="K122" i="7" s="1"/>
  <c r="H123" i="7"/>
  <c r="G123" i="7" s="1"/>
  <c r="K123" i="7" s="1"/>
  <c r="H124" i="7"/>
  <c r="G124" i="7" s="1"/>
  <c r="K124" i="7" s="1"/>
  <c r="H125" i="7"/>
  <c r="G125" i="7" s="1"/>
  <c r="K125" i="7" s="1"/>
  <c r="H126" i="7"/>
  <c r="G126" i="7" s="1"/>
  <c r="K126" i="7" s="1"/>
  <c r="H127" i="7"/>
  <c r="G127" i="7" s="1"/>
  <c r="K127" i="7" s="1"/>
  <c r="H128" i="7"/>
  <c r="G128" i="7" s="1"/>
  <c r="K128" i="7" s="1"/>
  <c r="H129" i="7"/>
  <c r="G129" i="7" s="1"/>
  <c r="K129" i="7" s="1"/>
  <c r="H130" i="7"/>
  <c r="G130" i="7" s="1"/>
  <c r="K130" i="7" s="1"/>
  <c r="H131" i="7"/>
  <c r="G131" i="7" s="1"/>
  <c r="K131" i="7" s="1"/>
  <c r="H132" i="7"/>
  <c r="G132" i="7" s="1"/>
  <c r="K132" i="7" s="1"/>
  <c r="H133" i="7"/>
  <c r="G133" i="7" s="1"/>
  <c r="K133" i="7" s="1"/>
  <c r="H134" i="7"/>
  <c r="G134" i="7" s="1"/>
  <c r="K134" i="7" s="1"/>
  <c r="H135" i="7"/>
  <c r="G135" i="7" s="1"/>
  <c r="K135" i="7" s="1"/>
  <c r="H136" i="7"/>
  <c r="G136" i="7" s="1"/>
  <c r="K136" i="7" s="1"/>
  <c r="H137" i="7"/>
  <c r="G137" i="7" s="1"/>
  <c r="K137" i="7" s="1"/>
  <c r="H138" i="7"/>
  <c r="G138" i="7" s="1"/>
  <c r="K138" i="7" s="1"/>
  <c r="H139" i="7"/>
  <c r="G139" i="7" s="1"/>
  <c r="K139" i="7" s="1"/>
  <c r="H140" i="7"/>
  <c r="G140" i="7" s="1"/>
  <c r="K140" i="7" s="1"/>
  <c r="H141" i="7"/>
  <c r="G141" i="7" s="1"/>
  <c r="K141" i="7" s="1"/>
  <c r="H142" i="7"/>
  <c r="G142" i="7" s="1"/>
  <c r="K142" i="7" s="1"/>
  <c r="H143" i="7"/>
  <c r="G143" i="7" s="1"/>
  <c r="K143" i="7" s="1"/>
  <c r="H144" i="7"/>
  <c r="G144" i="7" s="1"/>
  <c r="K144" i="7" s="1"/>
  <c r="H145" i="7"/>
  <c r="G145" i="7" s="1"/>
  <c r="K145" i="7" s="1"/>
  <c r="H146" i="7"/>
  <c r="G146" i="7" s="1"/>
  <c r="K146" i="7" s="1"/>
  <c r="H147" i="7"/>
  <c r="G147" i="7" s="1"/>
  <c r="K147" i="7" s="1"/>
  <c r="H148" i="7"/>
  <c r="G148" i="7" s="1"/>
  <c r="K148" i="7" s="1"/>
  <c r="H149" i="7"/>
  <c r="G149" i="7" s="1"/>
  <c r="K149" i="7" s="1"/>
  <c r="H150" i="7"/>
  <c r="G150" i="7" s="1"/>
  <c r="K150" i="7" s="1"/>
  <c r="H151" i="7"/>
  <c r="G151" i="7" s="1"/>
  <c r="K151" i="7" s="1"/>
  <c r="H152" i="7"/>
  <c r="G152" i="7" s="1"/>
  <c r="K152" i="7" s="1"/>
  <c r="H153" i="7"/>
  <c r="G153" i="7" s="1"/>
  <c r="K153" i="7" s="1"/>
  <c r="H154" i="7"/>
  <c r="G154" i="7" s="1"/>
  <c r="K154" i="7" s="1"/>
  <c r="H155" i="7"/>
  <c r="G155" i="7" s="1"/>
  <c r="K155" i="7" s="1"/>
  <c r="H156" i="7"/>
  <c r="G156" i="7" s="1"/>
  <c r="K156" i="7" s="1"/>
  <c r="H157" i="7"/>
  <c r="G157" i="7" s="1"/>
  <c r="K157" i="7" s="1"/>
  <c r="H158" i="7"/>
  <c r="G158" i="7" s="1"/>
  <c r="K158" i="7" s="1"/>
  <c r="H159" i="7"/>
  <c r="G159" i="7" s="1"/>
  <c r="K159" i="7" s="1"/>
  <c r="H160" i="7"/>
  <c r="G160" i="7" s="1"/>
  <c r="K160" i="7" s="1"/>
  <c r="H161" i="7"/>
  <c r="G161" i="7" s="1"/>
  <c r="K161" i="7" s="1"/>
  <c r="H162" i="7"/>
  <c r="G162" i="7" s="1"/>
  <c r="K162" i="7" s="1"/>
  <c r="H163" i="7"/>
  <c r="G163" i="7" s="1"/>
  <c r="K163" i="7" s="1"/>
  <c r="H164" i="7"/>
  <c r="G164" i="7" s="1"/>
  <c r="K164" i="7" s="1"/>
  <c r="H165" i="7"/>
  <c r="G165" i="7" s="1"/>
  <c r="K165" i="7" s="1"/>
  <c r="H166" i="7"/>
  <c r="G166" i="7" s="1"/>
  <c r="K166" i="7" s="1"/>
  <c r="H167" i="7"/>
  <c r="G167" i="7" s="1"/>
  <c r="K167" i="7" s="1"/>
  <c r="H168" i="7"/>
  <c r="G168" i="7" s="1"/>
  <c r="K168" i="7" s="1"/>
  <c r="H169" i="7"/>
  <c r="G169" i="7" s="1"/>
  <c r="K169" i="7" s="1"/>
  <c r="H170" i="7"/>
  <c r="G170" i="7" s="1"/>
  <c r="K170" i="7" s="1"/>
  <c r="H171" i="7"/>
  <c r="G171" i="7" s="1"/>
  <c r="K171" i="7" s="1"/>
  <c r="H172" i="7"/>
  <c r="G172" i="7" s="1"/>
  <c r="K172" i="7" s="1"/>
  <c r="H173" i="7"/>
  <c r="G173" i="7" s="1"/>
  <c r="K173" i="7" s="1"/>
  <c r="H174" i="7"/>
  <c r="G174" i="7" s="1"/>
  <c r="K174" i="7" s="1"/>
  <c r="H175" i="7"/>
  <c r="G175" i="7" s="1"/>
  <c r="K175" i="7" s="1"/>
  <c r="H176" i="7"/>
  <c r="G176" i="7" s="1"/>
  <c r="K176" i="7" s="1"/>
  <c r="H177" i="7"/>
  <c r="G177" i="7" s="1"/>
  <c r="K177" i="7" s="1"/>
  <c r="H178" i="7"/>
  <c r="G178" i="7" s="1"/>
  <c r="K178" i="7" s="1"/>
  <c r="H179" i="7"/>
  <c r="G179" i="7" s="1"/>
  <c r="K179" i="7" s="1"/>
  <c r="H4" i="7"/>
  <c r="G4" i="7" s="1"/>
  <c r="K4" i="7" s="1"/>
  <c r="H3" i="7"/>
  <c r="G3" i="7" s="1"/>
  <c r="K3" i="7" s="1"/>
  <c r="J65" i="7"/>
  <c r="H65" i="7" s="1"/>
  <c r="G65" i="7" s="1"/>
  <c r="K65" i="7" l="1"/>
  <c r="K180" i="7" s="1"/>
  <c r="J180" i="7"/>
  <c r="G180" i="7"/>
  <c r="H18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84845E-096C-4312-88CD-263FC0077B63}" keepAlive="1" name="Query - HAF" description="Connection to the 'HAF' query in the workbook." type="5" refreshedVersion="8" background="1" saveData="1">
    <dbPr connection="Provider=Microsoft.Mashup.OleDb.1;Data Source=$Workbook$;Location=HAF;Extended Properties=&quot;&quot;" command="SELECT * FROM [HAF]"/>
  </connection>
  <connection id="2" xr16:uid="{86A88EBE-C88B-4F0B-8FED-02333A56C0F5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D1A013E3-FDFA-4FB4-BE12-7CD9A4CA8FDF}" name="WorksheetConnection_HAF - Projected units - With HAF and Without HAF (as of March 31 2025).xlsx!HAF" type="102" refreshedVersion="8" minRefreshableVersion="5">
    <extLst>
      <ext xmlns:x15="http://schemas.microsoft.com/office/spreadsheetml/2010/11/main" uri="{DE250136-89BD-433C-8126-D09CA5730AF9}">
        <x15:connection id="HAF" autoDelete="1">
          <x15:rangePr sourceName="_xlcn.WorksheetConnection_HAFProjectedunitsWithHAFandWithoutHAFasofMarch312025.xlsxHAF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HAF].[Province].[All]}"/>
    <s v="{[HAF].[Bénéficiaire du financement].[All]}"/>
    <s v="{[HAF].[Cycle de financement].[All]}"/>
    <s v="{[HAF].[Volet].[All]}"/>
    <s v="{[HAF].[Type de promoteur].[All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<sst xmlns="http://schemas.openxmlformats.org/spreadsheetml/2006/main" count="2242" uniqueCount="315">
  <si>
    <t>Alberta</t>
  </si>
  <si>
    <t>Manitoba</t>
  </si>
  <si>
    <t>Nunavut</t>
  </si>
  <si>
    <t>Ontario</t>
  </si>
  <si>
    <t>Province</t>
  </si>
  <si>
    <t>Saskatchewan</t>
  </si>
  <si>
    <t>Yukon</t>
  </si>
  <si>
    <t>cmhc_metric:Ve6KUlQzwZqNNtqPkrsjGm2XFHtbAofiBCAqiPY1QrJHxszLaYnehx5bnn8Q9c111eBRa9ujxijhGPuKgbhyGg==:cmhc_metricid=%28Do%20Not%20Modify%29%20Metric&amp;checksumLogicalName=%28Do%20Not%20Modify%29%20Row%20Checksum&amp;modifiedon=%28Do%20Not%20Modify%29%20Modified%20On&amp;cmhc_clientprogramid=Client%20Program&amp;cmhc_projectedwithprogramverifiedqty=Projected%20With%20Program%20-%20Verified&amp;cmhc_projectedwithoutprogramverifiedqty=Projected%20Without%20Program%20-%20Verified&amp;cmhc_projectedprogramincentedverifiedqty=Projected%20Program%20Incented%20-%20Verified</t>
  </si>
  <si>
    <t>Total</t>
  </si>
  <si>
    <t>All</t>
  </si>
  <si>
    <t>Ententes au titre du Fonds pour accélérer la construction de logements</t>
  </si>
  <si>
    <t>Bénéficiaire du financement</t>
  </si>
  <si>
    <t>Cycle de financement</t>
  </si>
  <si>
    <t>Volet</t>
  </si>
  <si>
    <t>Type de promoteur</t>
  </si>
  <si>
    <t>Nombre de bénéficiaires distincts</t>
  </si>
  <si>
    <t>Total du financement actuel</t>
  </si>
  <si>
    <t>Total du premier cycle de financement</t>
  </si>
  <si>
    <t>Total des mises en chantier sur 3 ans selon les projections de référence</t>
  </si>
  <si>
    <t>Total des mises en chantier supplémentaires sur 3 ans selon les projections actuelles</t>
  </si>
  <si>
    <t>Total des mises en chantier supplémentaires sur 3 ans pour le 1er cycle</t>
  </si>
  <si>
    <t>Total de toutes les mises en chantier sur 3 ans selon les projections actuelles</t>
  </si>
  <si>
    <t>Total des mises en chantier supplémentaires sur 10 ans selon les projections actuelles</t>
  </si>
  <si>
    <t>Programme</t>
  </si>
  <si>
    <t>Nom de programme du client</t>
  </si>
  <si>
    <t>Date d’entrée en vigueur de l’entente</t>
  </si>
  <si>
    <t>Financement actuel</t>
  </si>
  <si>
    <t>Financement au 1er cycle</t>
  </si>
  <si>
    <t>Mises en chantier sur 3 ans selon les projections de référence</t>
  </si>
  <si>
    <t>Mises en chantier supplémentaires sur 3 ans selon les projections actuelles</t>
  </si>
  <si>
    <t>Mises en chantier supplémentaires sur 3 ans pour le 1er cycle</t>
  </si>
  <si>
    <t>Total des mises en chantier sur 3 ans selon les projections actuelles</t>
  </si>
  <si>
    <t>Mises en chantier supplémentaires sur 10 ans selon les projections actuelles</t>
  </si>
  <si>
    <t>Fonds pour accélérer la construction de logements</t>
  </si>
  <si>
    <t>Fonds pour accélérer la construction de logements - 2e cycle</t>
  </si>
  <si>
    <t>FACL - Stony Plain</t>
  </si>
  <si>
    <t>FACL - Ville d'Airdrie</t>
  </si>
  <si>
    <t>FACL - Sylvan Lake</t>
  </si>
  <si>
    <t>FACL - Edmonton</t>
  </si>
  <si>
    <t>FACL - Calgary</t>
  </si>
  <si>
    <t>FACL - Ville de Westlock</t>
  </si>
  <si>
    <t>FACL - Ville de Bow Island</t>
  </si>
  <si>
    <t>FACL - Village de Duchess</t>
  </si>
  <si>
    <t>FACL - Ville de Banff</t>
  </si>
  <si>
    <t>FACL - Ville de Smoky Lake</t>
  </si>
  <si>
    <t>FACL - Nation des Piikani</t>
  </si>
  <si>
    <t>FACL - Établissement métis Elizabeth</t>
  </si>
  <si>
    <t>FACL 2 - Ville de Leduc</t>
  </si>
  <si>
    <t>FACL 2 - Ville de Red Deer</t>
  </si>
  <si>
    <t>FACL 2 - St. Albert</t>
  </si>
  <si>
    <t>FACL 2 - Parcs Canada (Jasper)</t>
  </si>
  <si>
    <t>FACL 2 - High Level</t>
  </si>
  <si>
    <t>FACL - Corporation de la Ville de New Westminster</t>
  </si>
  <si>
    <t>FACL - Ville de Campbell River</t>
  </si>
  <si>
    <t>FACL - Ville de Comox</t>
  </si>
  <si>
    <t>FACL - Abbotsford</t>
  </si>
  <si>
    <t>FACL - Ville de Coquitlam</t>
  </si>
  <si>
    <t>FACL - Victoria</t>
  </si>
  <si>
    <t>FACL - Surrey</t>
  </si>
  <si>
    <t>FACL - District de Saanich</t>
  </si>
  <si>
    <t>FACL - Kelowna</t>
  </si>
  <si>
    <t>FACL - Corporation de la Ville de North Vancouver</t>
  </si>
  <si>
    <t>FACL - Burnaby</t>
  </si>
  <si>
    <t>FACL - Vancouver</t>
  </si>
  <si>
    <t>FACL - Richmond</t>
  </si>
  <si>
    <t>FACL - District de Squamish</t>
  </si>
  <si>
    <t>FACL - District de Tofino</t>
  </si>
  <si>
    <t>FACL - Municipalité de Sun Peaks Mountain Resort</t>
  </si>
  <si>
    <t>FACL - Ville de Gibsons</t>
  </si>
  <si>
    <t>FACL - Duncan</t>
  </si>
  <si>
    <t>FACL - Village de Pemberton</t>
  </si>
  <si>
    <t>FACL - Village de Radium Hot Springs</t>
  </si>
  <si>
    <t>FACL - Ville de Lake Cowichan</t>
  </si>
  <si>
    <t>FACL - Municipalité de Bowen Island</t>
  </si>
  <si>
    <t>FACL - District d'Ucluelet</t>
  </si>
  <si>
    <t>FACL - Première Nation Aitchelitz</t>
  </si>
  <si>
    <t>FACL - Première Nation de Tsawwassen</t>
  </si>
  <si>
    <t>FACL - Première Nation d'Ulkatcho</t>
  </si>
  <si>
    <t>FACL - Première Nation des Lheidli T'enneh</t>
  </si>
  <si>
    <t>FACL - Nation des Kitasoo et des Xai'xais</t>
  </si>
  <si>
    <t>FACL - Première Nation de Boston Bar</t>
  </si>
  <si>
    <t>FACL - Bande de Seabird Island</t>
  </si>
  <si>
    <t>FACL - Première Nation de Skowkale</t>
  </si>
  <si>
    <t>FACL - Première Nation Yakweakwioose</t>
  </si>
  <si>
    <t>FACL - Première Nation de Lytton</t>
  </si>
  <si>
    <t>FACL - Première Nation de Tsal'alh</t>
  </si>
  <si>
    <t>FACL 2 - Municipalité de villégiature de Whistler</t>
  </si>
  <si>
    <t>FACL 2 - Ville de Maple Ridge</t>
  </si>
  <si>
    <t>FACL 2 - Ville de Delta</t>
  </si>
  <si>
    <t>FACL 2 - Ville de West Kelowna</t>
  </si>
  <si>
    <t>FACL 2 - Ville de Port Coquitlam</t>
  </si>
  <si>
    <t>FACL 2 - Nation des Squamish</t>
  </si>
  <si>
    <t>FACL 2 - Bande indienne des Musqueam</t>
  </si>
  <si>
    <t>FACL - Winnipeg</t>
  </si>
  <si>
    <t>FACL - Ville de Brandon</t>
  </si>
  <si>
    <t>FACL - Municipalité d'Emerson-Franklin</t>
  </si>
  <si>
    <t>FACL - Municipalité rurale de Brokenhead</t>
  </si>
  <si>
    <t>FACL - Nation des Dakota de Sioux Valley</t>
  </si>
  <si>
    <t>FACL - Naawi-Oodena</t>
  </si>
  <si>
    <t>FACL 2 - Village de St-Pierre-Jolys</t>
  </si>
  <si>
    <t>FACL 2 - Municipalité rurale de Ritchot</t>
  </si>
  <si>
    <t>FACL 2 - Municipalité rurale de Lorne</t>
  </si>
  <si>
    <t>FACL - Ville de Fredericton</t>
  </si>
  <si>
    <t>FACL - Ville de Riverview</t>
  </si>
  <si>
    <t>FACL - Tracadie</t>
  </si>
  <si>
    <t>FACL - Ville d'Edmundston</t>
  </si>
  <si>
    <t>FACL - Moncton</t>
  </si>
  <si>
    <t>FACL - Ville de Saint John</t>
  </si>
  <si>
    <t>FACL - Ville de Bathurst</t>
  </si>
  <si>
    <t>FACL - Campbellton</t>
  </si>
  <si>
    <t>FACL - Ville de Grand Bay-Westfield</t>
  </si>
  <si>
    <t>FACL - Cap-Acadie</t>
  </si>
  <si>
    <t>FACL - Champdoré</t>
  </si>
  <si>
    <t>FACL - Ville de Sussex</t>
  </si>
  <si>
    <t>FACL - Caraquet</t>
  </si>
  <si>
    <t>FACL - Shippagan</t>
  </si>
  <si>
    <t>FACL - Communauté rurale de Harvey</t>
  </si>
  <si>
    <t>FACL - Grand-Bouctouche</t>
  </si>
  <si>
    <t>FACL - Indian Island</t>
  </si>
  <si>
    <t>FACL - Bilijk</t>
  </si>
  <si>
    <t>FACL - Première Nation de Tobique</t>
  </si>
  <si>
    <t>FACL 2 - Ville de Dieppe</t>
  </si>
  <si>
    <t>FACL 2 - Ville de Belle-Baie</t>
  </si>
  <si>
    <t>FACL 2 - Ville de Miramichi</t>
  </si>
  <si>
    <t>FACL 2 - Communauté rurale de Nackawic-Millville</t>
  </si>
  <si>
    <t>FACL 2 - Municipalité des Hautes-Terres</t>
  </si>
  <si>
    <t>FACL - Ville de Grand Falls-Windsor</t>
  </si>
  <si>
    <t>FACL - Ville de Gander</t>
  </si>
  <si>
    <t>FACL - Ville de Mount Pearl</t>
  </si>
  <si>
    <t>FACL - St. John's</t>
  </si>
  <si>
    <t>FACL - Ville de New-Wes-Valley</t>
  </si>
  <si>
    <t>FACL - Ville de Channel-Port Aux Basques</t>
  </si>
  <si>
    <t>FACL - Ville de Port Rexton</t>
  </si>
  <si>
    <t>FACL - Ville de Fogo Island</t>
  </si>
  <si>
    <t>FACL 2 - Ville de Torbay</t>
  </si>
  <si>
    <t>FACL 2 - Pasadena</t>
  </si>
  <si>
    <t>FACL - Ville de Yellowknife</t>
  </si>
  <si>
    <t>FACL - Ville de Hay River</t>
  </si>
  <si>
    <t>FACL - Première Nation de Jean Marie River</t>
  </si>
  <si>
    <t>FACL - Nation métisse de Fort Simpson</t>
  </si>
  <si>
    <t>FACL 2 - Fort Smith</t>
  </si>
  <si>
    <t>FACL - Municipalité du comté de Kings</t>
  </si>
  <si>
    <t>FACL - Municipalité régionale de West Hants</t>
  </si>
  <si>
    <t>FACL - Halifax</t>
  </si>
  <si>
    <t>FACL - East Hants</t>
  </si>
  <si>
    <t>FACL - Municipalité régionale du Cap-Breton</t>
  </si>
  <si>
    <t>FACL - Municipalité du district de Chester</t>
  </si>
  <si>
    <t>FACL - Municipalité du comté d'Antigonish</t>
  </si>
  <si>
    <t>FACL - Ville d'Antigonish</t>
  </si>
  <si>
    <t>FACL - Ville de Pictou</t>
  </si>
  <si>
    <t>FACL - Ville de New Glasgow</t>
  </si>
  <si>
    <t>FACL - Ville de Westville</t>
  </si>
  <si>
    <t>FACL - Ville de Wolfville</t>
  </si>
  <si>
    <t>FACL - Ville de Lunenburg</t>
  </si>
  <si>
    <t>FACL - Première Nation de Membertou</t>
  </si>
  <si>
    <t>FACL - Première Nation de Pictou Landing</t>
  </si>
  <si>
    <t>FACL - Première Nation de Millbrook</t>
  </si>
  <si>
    <t>FACL 2 - Ville de Mahone Bay</t>
  </si>
  <si>
    <t>FACL 2 - Ville de Bridgewater</t>
  </si>
  <si>
    <t>FACL 2 - Municipalité du district de Shelburne</t>
  </si>
  <si>
    <t>FACL 2 - Ville d'Amherst</t>
  </si>
  <si>
    <t>FACL 2 - Ville de Digby</t>
  </si>
  <si>
    <t>FACL 2 - Ville de Middleton</t>
  </si>
  <si>
    <t>FACL 2 - Ville de Yarmouth</t>
  </si>
  <si>
    <t>FACL 2 - Municipalité du district de St. Mary's</t>
  </si>
  <si>
    <t>FACL - Municipalité de Kugluktuk</t>
  </si>
  <si>
    <t>FACL - Municipalité de Sanikiluaq</t>
  </si>
  <si>
    <t>FACL - Municipalité de Qikiqtarjuaq</t>
  </si>
  <si>
    <t>FACL - Municipalité de Grise Fiord</t>
  </si>
  <si>
    <t>FACL - Municipalité de Pangnirtung</t>
  </si>
  <si>
    <t>FACL - Municipalité de Whale Cove</t>
  </si>
  <si>
    <t>FACL - Municipalité de Kinngait</t>
  </si>
  <si>
    <t>FACL - Municipalité d'Arviat</t>
  </si>
  <si>
    <t>FACL - Municipalité de Cambridge Bay</t>
  </si>
  <si>
    <t>FACL - Municipalité de Clyde River</t>
  </si>
  <si>
    <t>FACL - Municipalité de Resolute Bay</t>
  </si>
  <si>
    <t>FACL - Municipalité de Taloyoak</t>
  </si>
  <si>
    <t>FACL - Municipalité de Kugaaruk</t>
  </si>
  <si>
    <t>FACL - Municipalité de Pond Inlet</t>
  </si>
  <si>
    <t>FACL - Municipalité d'Igloolik</t>
  </si>
  <si>
    <t>FACL - Ville d'Iqaluit</t>
  </si>
  <si>
    <t>FACL - Municipalité de Rankin Inlet</t>
  </si>
  <si>
    <t>FACL - Municipalité d'Arctic Bay</t>
  </si>
  <si>
    <t>FACL - Municipalité de Kimmirut</t>
  </si>
  <si>
    <t>FACL - Municipalité de Chesterfield Inlet</t>
  </si>
  <si>
    <t>FACL - Municipalité de Baker Lake</t>
  </si>
  <si>
    <t>FACL - Municipalité de Gjoa Haven</t>
  </si>
  <si>
    <t>FACL - Ottawa</t>
  </si>
  <si>
    <t>FACL - Kitchener</t>
  </si>
  <si>
    <t>FACL - Milton</t>
  </si>
  <si>
    <t>FACL - Mississauga</t>
  </si>
  <si>
    <t>FACL - Canton de Woolwich</t>
  </si>
  <si>
    <t>FACL - Brampton</t>
  </si>
  <si>
    <t>FACL - Richmond Hill</t>
  </si>
  <si>
    <t>FACL - Ville de Cambridge</t>
  </si>
  <si>
    <t>FACL - Ville de Thunder Bay</t>
  </si>
  <si>
    <t>FACL - Guelph</t>
  </si>
  <si>
    <t>FACL - Markham</t>
  </si>
  <si>
    <t>FACL - Ville de Whitby</t>
  </si>
  <si>
    <t>FACL - St. Catharines</t>
  </si>
  <si>
    <t>FACL - Ville d'Ajax</t>
  </si>
  <si>
    <t>FACL - Waterloo</t>
  </si>
  <si>
    <t>FACL - Vaughan</t>
  </si>
  <si>
    <t>FACL - Ville de Kingston</t>
  </si>
  <si>
    <t>FACL - Corporation de la Ville de Burlington</t>
  </si>
  <si>
    <t>FACL - Corporation de la Ville de Tecumseh</t>
  </si>
  <si>
    <t>FACL - Municipalité de North Grenville</t>
  </si>
  <si>
    <t>FACL - London</t>
  </si>
  <si>
    <t>FACL - Hamilton</t>
  </si>
  <si>
    <t>FACL - Toronto</t>
  </si>
  <si>
    <t>FACL - Ville de Barrie</t>
  </si>
  <si>
    <t>FACL - Ville de Marathon</t>
  </si>
  <si>
    <t>FACL - Première Nation no 40 de Shoal Lake</t>
  </si>
  <si>
    <t>FACL - Bande indienne Red Rock</t>
  </si>
  <si>
    <t>FACL - Première Nation d'Aroland</t>
  </si>
  <si>
    <t>FACL - Première Nation de Muskrat Dam Lake</t>
  </si>
  <si>
    <t>FACL - Première Nation de Whitesand</t>
  </si>
  <si>
    <t>FACL - Première Nation de Wapekeka</t>
  </si>
  <si>
    <t>FACL - Première Nation no 58 de Long Lake</t>
  </si>
  <si>
    <t>FACL - Première Nation de Webequie</t>
  </si>
  <si>
    <t>FACL - Première Nation de Wunnumin Lake</t>
  </si>
  <si>
    <t>FACL 2 - Ville de Sault Ste. Marie</t>
  </si>
  <si>
    <t>FACL 2 - Ville de Whitchurch-Stouffville</t>
  </si>
  <si>
    <t>FACL 2 - Canton de Loyalist</t>
  </si>
  <si>
    <t>FACL 2 - Orillia</t>
  </si>
  <si>
    <t>FACL 2 - Ville de Belleville</t>
  </si>
  <si>
    <t>FACL 2 - Corporation de la Municipalité de Strathroy-Caradoc</t>
  </si>
  <si>
    <t>FACL 2 - Ville de Georgina</t>
  </si>
  <si>
    <t>FACL 2 - Ville de Port Colborne</t>
  </si>
  <si>
    <t>FACL 2 - Ville de Carleton Place</t>
  </si>
  <si>
    <t>FACL 2 - Ville de St. Thomas</t>
  </si>
  <si>
    <t>FACL 2 - Municipalité de Chatham-Kent</t>
  </si>
  <si>
    <t>FACL 2 - Lakeshore</t>
  </si>
  <si>
    <t>FACL 2 - Ville de Greater Sudbury</t>
  </si>
  <si>
    <t>FACL 2 - Municipalité de Middlesex Centre</t>
  </si>
  <si>
    <t>FACL 2 - Ville de Peterborough</t>
  </si>
  <si>
    <t>FACL 2 - Ville de Saugeen Shores</t>
  </si>
  <si>
    <t>FACL 2 - Ville de North Bay</t>
  </si>
  <si>
    <t>FACL 2 - Municipalité de Mississippi Mills</t>
  </si>
  <si>
    <t>FACL 2 - Caledon</t>
  </si>
  <si>
    <t>FACL 2 - Municipalité de North Middlesex</t>
  </si>
  <si>
    <t>FACL 2 - Lucan Biddulph</t>
  </si>
  <si>
    <t>FACL 2 - Canton de Seguin</t>
  </si>
  <si>
    <t>FACL 2 - Ville d'Espanola</t>
  </si>
  <si>
    <t>FACL 2 - Corporation de la Municipalité de Brockton</t>
  </si>
  <si>
    <t>FACL 2 - Première Nation Ginoogaming</t>
  </si>
  <si>
    <t>FACL 2 - Première Nation de Temagami</t>
  </si>
  <si>
    <t>FACL - Ville de Stratford</t>
  </si>
  <si>
    <t>FACL - Charlottetown</t>
  </si>
  <si>
    <t>FACL - Ville de Summerside</t>
  </si>
  <si>
    <t>FACL - Ville de Three Rivers</t>
  </si>
  <si>
    <t>FACL - Municipalité rurale de Wellington</t>
  </si>
  <si>
    <t>FACL - Ville de Cornwall</t>
  </si>
  <si>
    <t>FACL - Ville d’O'Leary</t>
  </si>
  <si>
    <t>FACL 2 - Ville d'Alberton</t>
  </si>
  <si>
    <t>FACL - Province de Québec</t>
  </si>
  <si>
    <t>FACL - Gouvernement des Mi'gmaq de Listuguj</t>
  </si>
  <si>
    <t>FACL 2 - Province de Québec</t>
  </si>
  <si>
    <t>FACL - Regina</t>
  </si>
  <si>
    <t>FACL - Saskatoon</t>
  </si>
  <si>
    <t>FACL - Ville de Moosomin</t>
  </si>
  <si>
    <t>FACL - Outlook</t>
  </si>
  <si>
    <t>FACL - Humboldt</t>
  </si>
  <si>
    <t>FACL - Nation dénée de Buffalo River</t>
  </si>
  <si>
    <t>FACL 2 - Ville de La Ronge</t>
  </si>
  <si>
    <t>FACL 2 - Ville de Radisson</t>
  </si>
  <si>
    <t>FACL - Carmacks</t>
  </si>
  <si>
    <t>FACL - Ville de Whitehorse</t>
  </si>
  <si>
    <t>FACL - Haines Junction</t>
  </si>
  <si>
    <t>FACL - Watson Lake</t>
  </si>
  <si>
    <t>FACL - Ville de Dawson</t>
  </si>
  <si>
    <t>FACL - Conseil des Ta'an Kwäch'än</t>
  </si>
  <si>
    <t>FACL 2 - Faro</t>
  </si>
  <si>
    <t>Colombie-Britannique</t>
  </si>
  <si>
    <t>Nouveau-Brunswick</t>
  </si>
  <si>
    <t>Terre‑Neuve-et‑Labrador</t>
  </si>
  <si>
    <t>Territoires du Nord-Ouest</t>
  </si>
  <si>
    <t>Nouvelle-Écosse</t>
  </si>
  <si>
    <t>Île-du-Prince-Édouard</t>
  </si>
  <si>
    <t>Québec</t>
  </si>
  <si>
    <t>Grandes villes/coll. urbaines</t>
  </si>
  <si>
    <t>Petites/rurales/nord./autoch.</t>
  </si>
  <si>
    <t>Municipalité</t>
  </si>
  <si>
    <t>Corps dirigeant autochtone</t>
  </si>
  <si>
    <t>Autre (veuillez préciser)</t>
  </si>
  <si>
    <t>Groupe autochtone</t>
  </si>
  <si>
    <t xml:space="preserve">Province/Territoire </t>
  </si>
  <si>
    <t xml:space="preserve">Volet </t>
  </si>
  <si>
    <t>Financement total</t>
  </si>
  <si>
    <t>Nombre d'unités projetées sans le programme</t>
  </si>
  <si>
    <t xml:space="preserve"> Nombre d'unités projetées avec le programme</t>
  </si>
  <si>
    <t xml:space="preserve"> Nombre d'unités projetées avec le programme (au 31 mars 2025)</t>
  </si>
  <si>
    <t xml:space="preserve">Nombre d'unités projetées supplémentaires </t>
  </si>
  <si>
    <t>Financement total (au 31 mars)</t>
  </si>
  <si>
    <t>Nombre d'unités projetées grâce au programme</t>
  </si>
  <si>
    <t xml:space="preserve"> Nombre d'unités projetées grâce au programme (au 31 mars 2025)</t>
  </si>
  <si>
    <t>Valeurs</t>
  </si>
  <si>
    <t>FACL 2 - Nation des Tsleil-Waututh</t>
  </si>
  <si>
    <t>FACL - Nation des Mi'kmaw de Paqtnkek</t>
  </si>
  <si>
    <t>FACL - Première Nation des Kwalin Dun</t>
  </si>
  <si>
    <t xml:space="preserve"> 4,370,757,871 </t>
  </si>
  <si>
    <t xml:space="preserve"> 3,897,270,152 </t>
  </si>
  <si>
    <t xml:space="preserve"> 404,474 </t>
  </si>
  <si>
    <t xml:space="preserve"> 119,685 </t>
  </si>
  <si>
    <t xml:space="preserve"> 105,862 </t>
  </si>
  <si>
    <t xml:space="preserve"> 524,159 </t>
  </si>
  <si>
    <t>Sum of Financement actuel</t>
  </si>
  <si>
    <t>Sum of Financement au 1er cycle</t>
  </si>
  <si>
    <t>Sum of Mises en chantier sur 3 ans selon les projections de référence</t>
  </si>
  <si>
    <t>Count of Bénéficiaire du financement</t>
  </si>
  <si>
    <t>Sum of Mises en chantier supplémentaires sur 3 ans selon les projections actuelles</t>
  </si>
  <si>
    <t>Sum of Mises en chantier supplémentaires sur 3 ans pour le 1er cycle</t>
  </si>
  <si>
    <t>Sum of Total des mises en chantier sur 3 ans selon les projections actuelles</t>
  </si>
  <si>
    <t>Sum of Mises en chantier supplémentaires sur 10 ans selon les projections actuelles</t>
  </si>
  <si>
    <t>Ce cahier a été préparé par le Bureau du directeur parlementaire du budget à partir de données fournies par la Société canadienne d'hypothèques et de logement. Les données sont à jour en date du fin de mois de mars 2025. Ce document ne sera pas tenu à jour de façon continue.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</si>
</sst>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&quot;$&quot;* #,##0_-;\-&quot;$&quot;* #,##0_-;_-&quot;$&quot;* &quot;-&quot;??_-;_-@_-"/>
  </numFmts>
  <fonts count="15" x14ac:knownFonts="1">
    <font>
      <sz val="11"/>
      <name val="Aptos Narrow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</font>
    <font>
      <sz val="8"/>
      <name val="Aptos Narrow"/>
      <family val="2"/>
    </font>
    <font>
      <sz val="11"/>
      <name val="Aptos Narrow"/>
      <family val="2"/>
      <scheme val="minor"/>
    </font>
    <font>
      <sz val="11"/>
      <color theme="0"/>
      <name val="Aptos Narrow"/>
      <family val="2"/>
    </font>
    <font>
      <sz val="11"/>
      <color theme="0"/>
      <name val="Aptos Narrow"/>
      <family val="2"/>
    </font>
    <font>
      <b/>
      <sz val="15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4" fillId="0" borderId="3" applyNumberFormat="0" applyFill="0" applyAlignment="0" applyProtection="0"/>
  </cellStyleXfs>
  <cellXfs count="40">
    <xf numFmtId="0" fontId="0" fillId="0" borderId="0" xfId="0"/>
    <xf numFmtId="14" fontId="0" fillId="0" borderId="0" xfId="0" applyNumberFormat="1" applyAlignment="1">
      <alignment horizontal="right"/>
    </xf>
    <xf numFmtId="43" fontId="0" fillId="0" borderId="0" xfId="1" applyFont="1"/>
    <xf numFmtId="164" fontId="0" fillId="0" borderId="0" xfId="1" applyNumberFormat="1" applyFont="1"/>
    <xf numFmtId="43" fontId="6" fillId="0" borderId="0" xfId="0" applyNumberFormat="1" applyFont="1"/>
    <xf numFmtId="164" fontId="6" fillId="0" borderId="0" xfId="0" applyNumberFormat="1" applyFont="1"/>
    <xf numFmtId="0" fontId="5" fillId="0" borderId="0" xfId="2"/>
    <xf numFmtId="14" fontId="5" fillId="0" borderId="0" xfId="2" applyNumberFormat="1"/>
    <xf numFmtId="164" fontId="0" fillId="0" borderId="0" xfId="3" applyNumberFormat="1" applyFont="1"/>
    <xf numFmtId="0" fontId="7" fillId="0" borderId="0" xfId="2" applyFont="1"/>
    <xf numFmtId="165" fontId="0" fillId="0" borderId="0" xfId="3" applyNumberFormat="1" applyFont="1"/>
    <xf numFmtId="0" fontId="11" fillId="0" borderId="0" xfId="2" applyFont="1"/>
    <xf numFmtId="0" fontId="8" fillId="0" borderId="0" xfId="2" applyFont="1" applyAlignment="1">
      <alignment vertical="top" wrapText="1"/>
    </xf>
    <xf numFmtId="14" fontId="8" fillId="0" borderId="0" xfId="2" applyNumberFormat="1" applyFont="1" applyAlignment="1">
      <alignment vertical="top" wrapText="1"/>
    </xf>
    <xf numFmtId="164" fontId="12" fillId="0" borderId="0" xfId="3" applyNumberFormat="1" applyFont="1" applyAlignment="1">
      <alignment vertical="top" wrapText="1"/>
    </xf>
    <xf numFmtId="14" fontId="0" fillId="0" borderId="0" xfId="0" applyNumberFormat="1"/>
    <xf numFmtId="164" fontId="9" fillId="3" borderId="2" xfId="1" applyNumberFormat="1" applyFont="1" applyFill="1" applyBorder="1" applyAlignment="1">
      <alignment vertical="top" wrapText="1"/>
    </xf>
    <xf numFmtId="0" fontId="0" fillId="0" borderId="0" xfId="0" applyNumberFormat="1"/>
    <xf numFmtId="164" fontId="0" fillId="0" borderId="0" xfId="0" applyNumberFormat="1"/>
    <xf numFmtId="0" fontId="0" fillId="0" borderId="0" xfId="0" pivotButton="1"/>
    <xf numFmtId="0" fontId="4" fillId="0" borderId="0" xfId="0" applyFont="1" applyFill="1" applyBorder="1" applyAlignment="1" applyProtection="1"/>
    <xf numFmtId="164" fontId="13" fillId="0" borderId="0" xfId="3" applyNumberFormat="1" applyFont="1" applyAlignment="1">
      <alignment vertical="top" wrapText="1"/>
    </xf>
    <xf numFmtId="0" fontId="0" fillId="0" borderId="0" xfId="0" applyAlignment="1">
      <alignment horizontal="left"/>
    </xf>
    <xf numFmtId="0" fontId="14" fillId="0" borderId="3" xfId="4"/>
    <xf numFmtId="0" fontId="3" fillId="0" borderId="0" xfId="2" applyFont="1"/>
    <xf numFmtId="14" fontId="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3" fontId="6" fillId="0" borderId="0" xfId="1" applyFont="1" applyAlignment="1">
      <alignment horizontal="left" vertical="top" wrapText="1"/>
    </xf>
    <xf numFmtId="164" fontId="6" fillId="0" borderId="0" xfId="1" applyNumberFormat="1" applyFont="1" applyAlignment="1">
      <alignment horizontal="right" vertical="top" wrapText="1"/>
    </xf>
    <xf numFmtId="164" fontId="6" fillId="2" borderId="0" xfId="1" applyNumberFormat="1" applyFont="1" applyFill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14" fontId="9" fillId="3" borderId="2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2" fillId="0" borderId="0" xfId="2" applyFont="1"/>
    <xf numFmtId="0" fontId="1" fillId="0" borderId="0" xfId="0" applyNumberFormat="1" applyFont="1" applyFill="1" applyBorder="1" applyAlignment="1" applyProtection="1"/>
    <xf numFmtId="166" fontId="0" fillId="0" borderId="0" xfId="0" applyNumberForma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Comma" xfId="1" builtinId="3"/>
    <cellStyle name="Comma 2" xfId="3" xr:uid="{50B92AE7-D71D-4E68-8A53-773C16ABC964}"/>
    <cellStyle name="Heading 1" xfId="4" builtinId="16"/>
    <cellStyle name="Normal" xfId="0" builtinId="0"/>
    <cellStyle name="Normal 2" xfId="2" xr:uid="{ECE780B7-07CA-4676-A12A-2EE582C3E7BC}"/>
  </cellStyles>
  <dxfs count="62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9" formatCode="dd/mm/yyyy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numFmt numFmtId="164" formatCode="_-* #,##0_-;\-* #,##0_-;_-* &quot;-&quot;??_-;_-@_-"/>
      <fill>
        <patternFill patternType="solid">
          <fgColor theme="4"/>
          <bgColor theme="4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35" formatCode="_-* #,##0.00_-;\-* #,##0.00_-;_-* &quot;-&quot;??_-;_-@_-"/>
    </dxf>
    <dxf>
      <numFmt numFmtId="19" formatCode="yyyy/mm/dd"/>
      <alignment horizontal="right" vertical="bottom" textRotation="0" wrapText="0" indent="0" justifyLastLine="0" shrinkToFit="0" readingOrder="0"/>
    </dxf>
    <dxf>
      <numFmt numFmtId="169" formatCode="dd/mm/yyyy"/>
      <alignment horizontal="right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color auto="1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color auto="1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numFmt numFmtId="164" formatCode="_-* #,##0_-;\-* #,##0_-;_-* &quot;-&quot;??_-;_-@_-"/>
    </dxf>
    <dxf>
      <font>
        <color auto="1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Aptos Narrow"/>
      </font>
      <alignment horizontal="general" vertical="top" textRotation="0" wrapText="1" indent="0" justifyLastLine="0" shrinkToFit="0" readingOrder="0"/>
    </dxf>
    <dxf>
      <numFmt numFmtId="166" formatCode="_-&quot;$&quot;* #,##0_-;\-&quot;$&quot;* #,##0_-;_-&quot;$&quot;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4857750</xdr:colOff>
      <xdr:row>1</xdr:row>
      <xdr:rowOff>25400</xdr:rowOff>
    </xdr:from>
    <xdr:to>
      <xdr:col>1</xdr:col>
      <xdr:colOff>387350</xdr:colOff>
      <xdr:row>2</xdr:row>
      <xdr:rowOff>12700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A42E7D-21EB-CF33-31B2-8B3B388A6588}"/>
            </a:ext>
          </a:extLst>
        </xdr:cNvPr>
        <xdr:cNvSpPr txBox="1"/>
      </xdr:nvSpPr>
      <xdr:spPr>
        <a:xfrm>
          <a:off x="4857750" y="279400"/>
          <a:ext cx="482600" cy="17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100" kern="1200"/>
            <a:t>Tous</a:t>
          </a:r>
        </a:p>
      </xdr:txBody>
    </xdr:sp>
    <xdr:clientData/>
  </xdr:twoCellAnchor>
  <xdr:twoCellAnchor>
    <xdr:from>
      <xdr:col>0</xdr:col>
      <xdr:colOff>4857750</xdr:colOff>
      <xdr:row>2</xdr:row>
      <xdr:rowOff>12700</xdr:rowOff>
    </xdr:from>
    <xdr:to>
      <xdr:col>1</xdr:col>
      <xdr:colOff>387350</xdr:colOff>
      <xdr:row>3</xdr:row>
      <xdr:rowOff>6350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098EE80-F7B0-4D58-A490-EB9BE482807F}"/>
            </a:ext>
          </a:extLst>
        </xdr:cNvPr>
        <xdr:cNvSpPr txBox="1"/>
      </xdr:nvSpPr>
      <xdr:spPr>
        <a:xfrm>
          <a:off x="4857750" y="457200"/>
          <a:ext cx="482600" cy="17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100" kern="1200"/>
            <a:t>Tous</a:t>
          </a:r>
        </a:p>
      </xdr:txBody>
    </xdr:sp>
    <xdr:clientData/>
  </xdr:twoCellAnchor>
  <xdr:twoCellAnchor>
    <xdr:from>
      <xdr:col>0</xdr:col>
      <xdr:colOff>4857750</xdr:colOff>
      <xdr:row>2</xdr:row>
      <xdr:rowOff>177800</xdr:rowOff>
    </xdr:from>
    <xdr:to>
      <xdr:col>1</xdr:col>
      <xdr:colOff>387350</xdr:colOff>
      <xdr:row>3</xdr:row>
      <xdr:rowOff>171450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7AF8016-F854-4813-8DC9-1F0C170931CC}"/>
            </a:ext>
          </a:extLst>
        </xdr:cNvPr>
        <xdr:cNvSpPr txBox="1"/>
      </xdr:nvSpPr>
      <xdr:spPr>
        <a:xfrm>
          <a:off x="4857750" y="622300"/>
          <a:ext cx="482600" cy="17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100" kern="1200"/>
            <a:t>Tous</a:t>
          </a:r>
        </a:p>
      </xdr:txBody>
    </xdr:sp>
    <xdr:clientData/>
  </xdr:twoCellAnchor>
  <xdr:twoCellAnchor>
    <xdr:from>
      <xdr:col>0</xdr:col>
      <xdr:colOff>4857750</xdr:colOff>
      <xdr:row>3</xdr:row>
      <xdr:rowOff>177800</xdr:rowOff>
    </xdr:from>
    <xdr:to>
      <xdr:col>1</xdr:col>
      <xdr:colOff>387350</xdr:colOff>
      <xdr:row>4</xdr:row>
      <xdr:rowOff>171450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C91265A4-E717-4FCF-B40C-0C912E4B4720}"/>
            </a:ext>
          </a:extLst>
        </xdr:cNvPr>
        <xdr:cNvSpPr txBox="1"/>
      </xdr:nvSpPr>
      <xdr:spPr>
        <a:xfrm>
          <a:off x="4857750" y="806450"/>
          <a:ext cx="482600" cy="17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100" kern="1200"/>
            <a:t>Tous</a:t>
          </a:r>
        </a:p>
      </xdr:txBody>
    </xdr:sp>
    <xdr:clientData/>
  </xdr:twoCellAnchor>
  <xdr:twoCellAnchor>
    <xdr:from>
      <xdr:col>0</xdr:col>
      <xdr:colOff>4857750</xdr:colOff>
      <xdr:row>5</xdr:row>
      <xdr:rowOff>6350</xdr:rowOff>
    </xdr:from>
    <xdr:to>
      <xdr:col>1</xdr:col>
      <xdr:colOff>387350</xdr:colOff>
      <xdr:row>6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D3C74E6-9B64-4EC2-BA35-8BB799EA9C39}"/>
            </a:ext>
          </a:extLst>
        </xdr:cNvPr>
        <xdr:cNvSpPr txBox="1"/>
      </xdr:nvSpPr>
      <xdr:spPr>
        <a:xfrm>
          <a:off x="4857750" y="1003300"/>
          <a:ext cx="482600" cy="17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A" sz="1100" kern="1200"/>
            <a:t>Tous</a:t>
          </a: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gel-Brown, Ben : PBO-DPB" refreshedDate="45855.315889120371" backgroundQuery="1" createdVersion="8" refreshedVersion="8" minRefreshableVersion="3" recordCount="0" supportSubquery="1" supportAdvancedDrill="1" xr:uid="{5F1BB9FC-EFDD-4D54-A99D-A91EFA8EC6D6}">
  <cacheSource type="external" connectionId="2"/>
  <cacheFields count="13">
    <cacheField name="[HAF].[Province].[Province]" caption="Province" numFmtId="0" hierarchy="3" level="1">
      <sharedItems containsSemiMixedTypes="0" containsNonDate="0" containsString="0"/>
    </cacheField>
    <cacheField name="[HAF].[Volet].[Volet]" caption="Volet" numFmtId="0" hierarchy="4" level="1">
      <sharedItems containsSemiMixedTypes="0" containsNonDate="0" containsString="0"/>
    </cacheField>
    <cacheField name="[HAF].[Type de promoteur].[Type de promoteur]" caption="Type de promoteur" numFmtId="0" hierarchy="5" level="1">
      <sharedItems containsSemiMixedTypes="0" containsNonDate="0" containsString="0"/>
    </cacheField>
    <cacheField name="[HAF].[Bénéficiaire du financement].[Bénéficiaire du financement]" caption="Bénéficiaire du financement" numFmtId="0" hierarchy="7" level="1">
      <sharedItems containsSemiMixedTypes="0" containsNonDate="0" containsString="0"/>
    </cacheField>
    <cacheField name="[HAF].[Cycle de financement].[Cycle de financement]" caption="Cycle de financement" numFmtId="0" hierarchy="1" level="1">
      <sharedItems containsSemiMixedTypes="0" containsNonDate="0" containsString="0"/>
    </cacheField>
    <cacheField name="[Measures].[Count of Bénéficiaire du financement]" caption="Count of Bénéficiaire du financement" numFmtId="0" hierarchy="19" level="32767"/>
    <cacheField name="[Measures].[Sum of Financement actuel]" caption="Sum of Financement actuel" numFmtId="0" hierarchy="20" level="32767"/>
    <cacheField name="[Measures].[Sum of Financement au 1er cycle]" caption="Sum of Financement au 1er cycle" numFmtId="0" hierarchy="17" level="32767"/>
    <cacheField name="[Measures].[Sum of Mises en chantier sur 3 ans selon les projections de référence]" caption="Sum of Mises en chantier sur 3 ans selon les projections de référence" numFmtId="0" hierarchy="18" level="32767"/>
    <cacheField name="[Measures].[Sum of Mises en chantier supplémentaires sur 3 ans selon les projections actuelles]" caption="Sum of Mises en chantier supplémentaires sur 3 ans selon les projections actuelles" numFmtId="0" hierarchy="21" level="32767"/>
    <cacheField name="[Measures].[Sum of Mises en chantier supplémentaires sur 3 ans pour le 1er cycle]" caption="Sum of Mises en chantier supplémentaires sur 3 ans pour le 1er cycle" numFmtId="0" hierarchy="22" level="32767"/>
    <cacheField name="[Measures].[Sum of Total des mises en chantier sur 3 ans selon les projections actuelles]" caption="Sum of Total des mises en chantier sur 3 ans selon les projections actuelles" numFmtId="0" hierarchy="23" level="32767"/>
    <cacheField name="[Measures].[Sum of Mises en chantier supplémentaires sur 10 ans selon les projections actuelles]" caption="Sum of Mises en chantier supplémentaires sur 10 ans selon les projections actuelles" numFmtId="0" hierarchy="24" level="32767"/>
  </cacheFields>
  <cacheHierarchies count="25">
    <cacheHierarchy uniqueName="[HAF].[Programme]" caption="Programme" attribute="1" defaultMemberUniqueName="[HAF].[Programme].[All]" allUniqueName="[HAF].[Programme].[All]" dimensionUniqueName="[HAF]" displayFolder="" count="0" memberValueDatatype="130" unbalanced="0"/>
    <cacheHierarchy uniqueName="[HAF].[Cycle de financement]" caption="Cycle de financement" attribute="1" defaultMemberUniqueName="[HAF].[Cycle de financement].[All]" allUniqueName="[HAF].[Cycle de financement].[All]" dimensionUniqueName="[HAF]" displayFolder="" count="2" memberValueDatatype="130" unbalanced="0">
      <fieldsUsage count="2">
        <fieldUsage x="-1"/>
        <fieldUsage x="4"/>
      </fieldsUsage>
    </cacheHierarchy>
    <cacheHierarchy uniqueName="[HAF].[Nom de programme du client]" caption="Nom de programme du client" attribute="1" defaultMemberUniqueName="[HAF].[Nom de programme du client].[All]" allUniqueName="[HAF].[Nom de programme du client].[All]" dimensionUniqueName="[HAF]" displayFolder="" count="0" memberValueDatatype="130" unbalanced="0"/>
    <cacheHierarchy uniqueName="[HAF].[Province]" caption="Province" attribute="1" defaultMemberUniqueName="[HAF].[Province].[All]" allUniqueName="[HAF].[Province].[All]" dimensionUniqueName="[HAF]" displayFolder="" count="2" memberValueDatatype="130" unbalanced="0">
      <fieldsUsage count="2">
        <fieldUsage x="-1"/>
        <fieldUsage x="0"/>
      </fieldsUsage>
    </cacheHierarchy>
    <cacheHierarchy uniqueName="[HAF].[Volet]" caption="Volet" attribute="1" defaultMemberUniqueName="[HAF].[Volet].[All]" allUniqueName="[HAF].[Volet].[All]" dimensionUniqueName="[HAF]" displayFolder="" count="2" memberValueDatatype="130" unbalanced="0">
      <fieldsUsage count="2">
        <fieldUsage x="-1"/>
        <fieldUsage x="1"/>
      </fieldsUsage>
    </cacheHierarchy>
    <cacheHierarchy uniqueName="[HAF].[Type de promoteur]" caption="Type de promoteur" attribute="1" defaultMemberUniqueName="[HAF].[Type de promoteur].[All]" allUniqueName="[HAF].[Type de promoteur].[All]" dimensionUniqueName="[HAF]" displayFolder="" count="2" memberValueDatatype="130" unbalanced="0">
      <fieldsUsage count="2">
        <fieldUsage x="-1"/>
        <fieldUsage x="2"/>
      </fieldsUsage>
    </cacheHierarchy>
    <cacheHierarchy uniqueName="[HAF].[Date d’entrée en vigueur de l’entente]" caption="Date d’entrée en vigueur de l’entente" attribute="1" time="1" defaultMemberUniqueName="[HAF].[Date d’entrée en vigueur de l’entente].[All]" allUniqueName="[HAF].[Date d’entrée en vigueur de l’entente].[All]" dimensionUniqueName="[HAF]" displayFolder="" count="0" memberValueDatatype="7" unbalanced="0"/>
    <cacheHierarchy uniqueName="[HAF].[Bénéficiaire du financement]" caption="Bénéficiaire du financement" attribute="1" defaultMemberUniqueName="[HAF].[Bénéficiaire du financement].[All]" allUniqueName="[HAF].[Bénéficiaire du financement].[All]" dimensionUniqueName="[HAF]" displayFolder="" count="2" memberValueDatatype="130" unbalanced="0">
      <fieldsUsage count="2">
        <fieldUsage x="-1"/>
        <fieldUsage x="3"/>
      </fieldsUsage>
    </cacheHierarchy>
    <cacheHierarchy uniqueName="[HAF].[Financement actuel]" caption="Financement actuel" attribute="1" defaultMemberUniqueName="[HAF].[Financement actuel].[All]" allUniqueName="[HAF].[Financement actuel].[All]" dimensionUniqueName="[HAF]" displayFolder="" count="0" memberValueDatatype="5" unbalanced="0"/>
    <cacheHierarchy uniqueName="[HAF].[Financement au 1er cycle]" caption="Financement au 1er cycle" attribute="1" defaultMemberUniqueName="[HAF].[Financement au 1er cycle].[All]" allUniqueName="[HAF].[Financement au 1er cycle].[All]" dimensionUniqueName="[HAF]" displayFolder="" count="0" memberValueDatatype="20" unbalanced="0"/>
    <cacheHierarchy uniqueName="[HAF].[Mises en chantier sur 3 ans selon les projections de référence]" caption="Mises en chantier sur 3 ans selon les projections de référence" attribute="1" defaultMemberUniqueName="[HAF].[Mises en chantier sur 3 ans selon les projections de référence].[All]" allUniqueName="[HAF].[Mises en chantier sur 3 ans selon les projections de référence].[All]" dimensionUniqueName="[HAF]" displayFolder="" count="0" memberValueDatatype="20" unbalanced="0"/>
    <cacheHierarchy uniqueName="[HAF].[Mises en chantier supplémentaires sur 3 ans selon les projections actuelles]" caption="Mises en chantier supplémentaires sur 3 ans selon les projections actuelles" attribute="1" defaultMemberUniqueName="[HAF].[Mises en chantier supplémentaires sur 3 ans selon les projections actuelles].[All]" allUniqueName="[HAF].[Mises en chantier supplémentaires sur 3 ans selon les projections actuelles].[All]" dimensionUniqueName="[HAF]" displayFolder="" count="0" memberValueDatatype="20" unbalanced="0"/>
    <cacheHierarchy uniqueName="[HAF].[Mises en chantier supplémentaires sur 3 ans pour le 1er cycle]" caption="Mises en chantier supplémentaires sur 3 ans pour le 1er cycle" attribute="1" defaultMemberUniqueName="[HAF].[Mises en chantier supplémentaires sur 3 ans pour le 1er cycle].[All]" allUniqueName="[HAF].[Mises en chantier supplémentaires sur 3 ans pour le 1er cycle].[All]" dimensionUniqueName="[HAF]" displayFolder="" count="0" memberValueDatatype="20" unbalanced="0"/>
    <cacheHierarchy uniqueName="[HAF].[Total des mises en chantier sur 3 ans selon les projections actuelles]" caption="Total des mises en chantier sur 3 ans selon les projections actuelles" attribute="1" defaultMemberUniqueName="[HAF].[Total des mises en chantier sur 3 ans selon les projections actuelles].[All]" allUniqueName="[HAF].[Total des mises en chantier sur 3 ans selon les projections actuelles].[All]" dimensionUniqueName="[HAF]" displayFolder="" count="0" memberValueDatatype="20" unbalanced="0"/>
    <cacheHierarchy uniqueName="[HAF].[Mises en chantier supplémentaires sur 10 ans selon les projections actuelles]" caption="Mises en chantier supplémentaires sur 10 ans selon les projections actuelles" attribute="1" defaultMemberUniqueName="[HAF].[Mises en chantier supplémentaires sur 10 ans selon les projections actuelles].[All]" allUniqueName="[HAF].[Mises en chantier supplémentaires sur 10 ans selon les projections actuelles].[All]" dimensionUniqueName="[HAF]" displayFolder="" count="0" memberValueDatatype="20" unbalanced="0"/>
    <cacheHierarchy uniqueName="[Measures].[__XL_Count HAF]" caption="__XL_Count HAF" measure="1" displayFolder="" measureGroup="HAF" count="0" hidden="1"/>
    <cacheHierarchy uniqueName="[Measures].[__No measures defined]" caption="__No measures defined" measure="1" displayFolder="" count="0" hidden="1"/>
    <cacheHierarchy uniqueName="[Measures].[Sum of Financement au 1er cycle]" caption="Sum of Financement au 1er cycle" measure="1" displayFolder="" measureGroup="HAF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Mises en chantier sur 3 ans selon les projections de référence]" caption="Sum of Mises en chantier sur 3 ans selon les projections de référence" measure="1" displayFolder="" measureGroup="HAF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Bénéficiaire du financement]" caption="Count of Bénéficiaire du financement" measure="1" displayFolder="" measureGroup="HAF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Financement actuel]" caption="Sum of Financement actuel" measure="1" displayFolder="" measureGroup="HAF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Mises en chantier supplémentaires sur 3 ans selon les projections actuelles]" caption="Sum of Mises en chantier supplémentaires sur 3 ans selon les projections actuelles" measure="1" displayFolder="" measureGroup="HAF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Mises en chantier supplémentaires sur 3 ans pour le 1er cycle]" caption="Sum of Mises en chantier supplémentaires sur 3 ans pour le 1er cycle" measure="1" displayFolder="" measureGroup="HAF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Total des mises en chantier sur 3 ans selon les projections actuelles]" caption="Sum of Total des mises en chantier sur 3 ans selon les projections actuelles" measure="1" displayFolder="" measureGroup="HAF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Mises en chantier supplémentaires sur 10 ans selon les projections actuelles]" caption="Sum of Mises en chantier supplémentaires sur 10 ans selon les projections actuelles" measure="1" displayFolder="" measureGroup="HAF" count="0" oneField="1" hidden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</cacheHierarchies>
  <kpis count="0"/>
  <dimensions count="2">
    <dimension name="HAF" uniqueName="[HAF]" caption="HAF"/>
    <dimension measure="1" name="Measures" uniqueName="[Measures]" caption="Measures"/>
  </dimensions>
  <measureGroups count="1">
    <measureGroup name="HAF" caption="HAF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62F8A-3DF5-4BA7-8822-A0B2AF02CF6B}" name="PivotTable2" cacheId="3" dataOnRows="1" applyNumberFormats="0" applyBorderFormats="0" applyFontFormats="0" applyPatternFormats="0" applyAlignmentFormats="0" applyWidthHeightFormats="1" dataCaption="Valeurs" updatedVersion="8" minRefreshableVersion="3" useAutoFormatting="1" subtotalHiddenItems="1" itemPrintTitles="1" createdVersion="8" indent="0" outline="1" outlineData="1" multipleFieldFilters="0">
  <location ref="A8:B16" firstHeaderRow="1" firstDataRow="1" firstDataCol="1" rowPageCount="5" colPageCount="1"/>
  <pivotFields count="13">
    <pivotField axis="axisPage" allDrilled="1" subtotalTop="0" showAll="0" dataSourceSort="1" defaultSubtotal="0" defaultAttributeDrillState="1"/>
    <pivotField name="Volet" axis="axisPage" allDrilled="1" subtotalTop="0" showAll="0" dataSourceSort="1" defaultSubtotal="0" defaultAttributeDrillState="1"/>
    <pivotField name="Type de promoteur" axis="axisPage" allDrilled="1" subtotalTop="0" showAll="0" dataSourceSort="1" defaultSubtotal="0" defaultAttributeDrillState="1"/>
    <pivotField name="Bénéficiaire du financement" axis="axisPage" allDrilled="1" subtotalTop="0" showAll="0" dataSourceSort="1" defaultSubtotal="0" defaultAttributeDrillState="1"/>
    <pivotField name="Cycle de financement"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pageFields count="5">
    <pageField fld="3" hier="7" name="[HAF].[Bénéficiaire du financement].[All]" cap="All"/>
    <pageField fld="0" hier="3" name="[HAF].[Province].[All]" cap="All"/>
    <pageField fld="4" hier="1" name="[HAF].[Cycle de financement].[All]" cap="All"/>
    <pageField fld="1" hier="4" name="[HAF].[Volet].[All]" cap="All"/>
    <pageField fld="2" hier="5" name="[HAF].[Type de promoteur].[All]" cap="All"/>
  </pageFields>
  <dataFields count="8">
    <dataField name="Count of Bénéficiaire du financement" fld="5" subtotal="count" baseField="0" baseItem="0"/>
    <dataField name="Sum of Financement actuel" fld="6" baseField="0" baseItem="0"/>
    <dataField name="Sum of Financement au 1er cycle" fld="7" baseField="0" baseItem="0"/>
    <dataField name="Sum of Mises en chantier sur 3 ans selon les projections de référence" fld="8" baseField="0" baseItem="0"/>
    <dataField name="Sum of Mises en chantier supplémentaires sur 3 ans selon les projections actuelles" fld="9" baseField="0" baseItem="0"/>
    <dataField name="Sum of Mises en chantier supplémentaires sur 3 ans pour le 1er cycle" fld="10" baseField="0" baseItem="0"/>
    <dataField name="Sum of Total des mises en chantier sur 3 ans selon les projections actuelles" fld="11" baseField="0" baseItem="0"/>
    <dataField name="Sum of Mises en chantier supplémentaires sur 10 ans selon les projections actuelles" fld="12" baseField="0" baseItem="0"/>
  </dataFields>
  <formats count="2">
    <format dxfId="61">
      <pivotArea collapsedLevelsAreSubtotals="1" fieldPosition="0">
        <references count="1">
          <reference field="4294967294" count="5">
            <x v="3"/>
            <x v="4"/>
            <x v="5"/>
            <x v="6"/>
            <x v="7"/>
          </reference>
        </references>
      </pivotArea>
    </format>
    <format dxfId="60">
      <pivotArea collapsedLevelsAreSubtotals="1" fieldPosition="0">
        <references count="1">
          <reference field="4294967294" count="2">
            <x v="1"/>
            <x v="2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-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HAF - Projected units - With HAF and Without HAF (as of March 31 2025).xlsx!HAF">
        <x15:activeTabTopLevelEntity name="[HAF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connectionId="1" xr16:uid="{67D28A45-710B-4FE6-9E9F-6B32647BB9E7}" autoFormatId="16" applyNumberFormats="0" applyBorderFormats="0" applyFontFormats="0" applyPatternFormats="0" applyAlignmentFormats="0" applyWidthHeightFormats="0">
  <queryTableRefresh nextId="33">
    <queryTableFields count="15">
      <queryTableField id="2" name="cmhc_name_en" tableColumnId="2"/>
      <queryTableField id="32" dataBound="0" tableColumnId="16"/>
      <queryTableField id="3" name="cmhc_projecttitle" tableColumnId="3"/>
      <queryTableField id="18" name="Province" tableColumnId="6"/>
      <queryTableField id="7" name="cmhc_ApplicationStreamTypeCode_en" tableColumnId="7"/>
      <queryTableField id="5" name="cmhc_proponenttype_en" tableColumnId="5"/>
      <queryTableField id="9" name="cmhc_effectiveagreementdate" tableColumnId="9"/>
      <queryTableField id="30" dataBound="0" tableColumnId="8"/>
      <queryTableField id="15" name="cmhc_totalcmhcamount" tableColumnId="15"/>
      <queryTableField id="24" dataBound="0" tableColumnId="1"/>
      <queryTableField id="28" dataBound="0" tableColumnId="11"/>
      <queryTableField id="13" name="cmhc_ProjectedProgramIncentedVerifiedQty" tableColumnId="13"/>
      <queryTableField id="25" dataBound="0" tableColumnId="4"/>
      <queryTableField id="29" dataBound="0" tableColumnId="12"/>
      <queryTableField id="14" name="10_year_units" tableColumnId="14"/>
    </queryTableFields>
    <queryTableDeletedFields count="8">
      <deletedField name="statuscode_en"/>
      <deletedField name="Status Reason Grouped"/>
      <deletedField name="cmhc_allocatedcontributionpos"/>
      <deletedField name="cmhc_municipalityname"/>
      <deletedField name="cmhc_proponentorganizationlegalnameverified"/>
      <deletedField name="cmhc_ptpriority1"/>
      <deletedField name="Announced"/>
      <deletedField name="cmhc_applicationreferencenumber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20C7A3-3802-41E4-BE06-EEB5912E3C8E}" name="HAF" displayName="HAF" ref="A1:O243" tableType="queryTable" totalsRowCount="1" headerRowDxfId="59">
  <autoFilter ref="A1:O242" xr:uid="{906325E8-6DDF-408B-91CA-7959BA8CEA49}"/>
  <sortState xmlns:xlrd2="http://schemas.microsoft.com/office/spreadsheetml/2017/richdata2" ref="A2:O242">
    <sortCondition ref="D1:D242"/>
  </sortState>
  <tableColumns count="15">
    <tableColumn id="2" xr3:uid="{F01A7B55-C3E7-41D9-9B4A-9378B801E978}" uniqueName="2" name="Programme" queryTableFieldId="2" dataDxfId="58" totalsRowDxfId="57"/>
    <tableColumn id="16" xr3:uid="{AEDF21D8-0EAD-420D-9541-11D2F002D1E3}" uniqueName="16" name="Cycle de financement" queryTableFieldId="32" dataDxfId="56" totalsRowDxfId="55" dataCellStyle="Normal 2">
      <calculatedColumnFormula>IF(HAF[[#This Row],[Programme]]="Fonds pour accélérer la construction de logements", "1er cycle", "2e cycle")</calculatedColumnFormula>
    </tableColumn>
    <tableColumn id="3" xr3:uid="{D66C7F2B-85D0-4799-8F2D-7E22A7E1A7CC}" uniqueName="3" name="Nom de programme du client" totalsRowFunction="count" queryTableFieldId="3" dataDxfId="54" totalsRowDxfId="53" dataCellStyle="Normal 2"/>
    <tableColumn id="6" xr3:uid="{3DB4A435-7501-44E1-9326-BBCA780CC109}" uniqueName="6" name="Province" queryTableFieldId="18" totalsRowDxfId="52" dataCellStyle="Normal 2"/>
    <tableColumn id="7" xr3:uid="{1FA58495-2E75-4253-BAC4-BD44EF8EF9A9}" uniqueName="7" name="Volet" queryTableFieldId="7" dataDxfId="51" totalsRowDxfId="50" dataCellStyle="Normal 2"/>
    <tableColumn id="5" xr3:uid="{86B087A4-D540-47E3-A477-0031CFD4FCB6}" uniqueName="5" name="Type de promoteur" queryTableFieldId="5" dataDxfId="49" totalsRowDxfId="48" dataCellStyle="Normal 2"/>
    <tableColumn id="9" xr3:uid="{2704F8C0-ADE0-4DF7-B9B7-5CC6A6A8C9B6}" uniqueName="9" name="Date d’entrée en vigueur de l’entente" queryTableFieldId="9" dataDxfId="47" totalsRowDxfId="46" dataCellStyle="Normal 2"/>
    <tableColumn id="8" xr3:uid="{87EE3554-C565-432D-B091-EBBE53D9311C}" uniqueName="8" name="Bénéficiaire du financement" queryTableFieldId="30" dataDxfId="45" totalsRowDxfId="44" dataCellStyle="Normal 2">
      <calculatedColumnFormula>MID(HAF[[#This Row],[Nom de programme du client]], SEARCH( "-",HAF[[#This Row],[Nom de programme du client]])+1,LEN(HAF[[#This Row],[Nom de programme du client]])-(SEARCH( "-",HAF[[#This Row],[Nom de programme du client]])-1))</calculatedColumnFormula>
    </tableColumn>
    <tableColumn id="15" xr3:uid="{594FFDD8-959B-4B31-8041-B036D66B07CE}" uniqueName="15" name="Financement actuel" totalsRowLabel=" 4,370,757,871 " queryTableFieldId="15" dataDxfId="43" totalsRowDxfId="42" dataCellStyle="Comma 2"/>
    <tableColumn id="1" xr3:uid="{1546A531-0BFF-4DDF-8568-3A5D2B449B16}" uniqueName="1" name="Financement au 1er cycle" totalsRowLabel=" 3,897,270,152 " queryTableFieldId="24" dataDxfId="41" totalsRowDxfId="40" dataCellStyle="Comma 2"/>
    <tableColumn id="11" xr3:uid="{572AB497-54A9-45C8-A5DE-90879AEBADC8}" uniqueName="11" name="Mises en chantier sur 3 ans selon les projections de référence" totalsRowLabel=" 404,474 " queryTableFieldId="28" dataDxfId="39" totalsRowDxfId="38" dataCellStyle="Comma 2"/>
    <tableColumn id="13" xr3:uid="{B40911AA-5588-4CA5-B69A-373592781A92}" uniqueName="13" name="Mises en chantier supplémentaires sur 3 ans selon les projections actuelles" totalsRowLabel=" 119,685 " queryTableFieldId="13" dataDxfId="37" totalsRowDxfId="36" dataCellStyle="Comma 2"/>
    <tableColumn id="4" xr3:uid="{5DA83646-03A8-48DD-8D47-2BCED0C9908E}" uniqueName="4" name="Mises en chantier supplémentaires sur 3 ans pour le 1er cycle" totalsRowLabel=" 105,862 " queryTableFieldId="25" dataDxfId="35" totalsRowDxfId="34" dataCellStyle="Comma 2"/>
    <tableColumn id="12" xr3:uid="{1B724699-2887-4111-BA38-B21068F78013}" uniqueName="12" name="Total des mises en chantier sur 3 ans selon les projections actuelles" totalsRowLabel=" 524,159 " queryTableFieldId="29" dataDxfId="33" totalsRowDxfId="32" dataCellStyle="Comma 2"/>
    <tableColumn id="14" xr3:uid="{8402BED4-EA9B-4EDD-9141-5384370CA849}" uniqueName="14" name="Mises en chantier supplémentaires sur 10 ans selon les projections actuelles" totalsRowLabel=" 3,897,270,152 " queryTableFieldId="14" dataDxfId="31" totalsRowDxfId="30" dataCellStyle="Comma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AA4825-A3A3-47C7-9E40-49B9428C3302}" name="Table6" displayName="Table6" ref="A1:M180" totalsRowCount="1" headerRowDxfId="29">
  <autoFilter ref="A1:M179" xr:uid="{C8AA4825-A3A3-47C7-9E40-49B9428C3302}"/>
  <sortState xmlns:xlrd2="http://schemas.microsoft.com/office/spreadsheetml/2017/richdata2" ref="A2:J179">
    <sortCondition ref="B1:B179"/>
  </sortState>
  <tableColumns count="13">
    <tableColumn id="1" xr3:uid="{D287D431-7BFC-4E93-B6FC-5D52A0D05519}" name="Nom de programme du client"/>
    <tableColumn id="2" xr3:uid="{68A75263-0D51-4623-ADC3-911FCCC42419}" name="Province/Territoire "/>
    <tableColumn id="3" xr3:uid="{D379E9D9-F8A7-4EBC-ABB0-F40896FB6725}" name="Volet "/>
    <tableColumn id="4" xr3:uid="{CBA6EA1E-C3B9-4CE5-AB7B-C96DBD13421A}" name="Type de promoteur"/>
    <tableColumn id="5" xr3:uid="{593B591D-9705-4AFF-9A32-FD8D67F85C9F}" name="Date d’entrée en vigueur de l’entente" dataDxfId="28" totalsRowDxfId="27"/>
    <tableColumn id="6" xr3:uid="{63A0AF2E-8D44-4DCE-B6D4-D707A666F5BF}" name="Financement total" totalsRowDxfId="26"/>
    <tableColumn id="9" xr3:uid="{DB80A512-8186-4FD2-86E9-BC9731FEB83B}" name="Nombre d'unités projetées sans le programme" totalsRowFunction="sum" dataDxfId="25" totalsRowDxfId="24">
      <calculatedColumnFormula>Table6[[#This Row],[ Nombre d''unités projetées avec le programme]]-Table6[[#This Row],[Nombre d''unités projetées grâce au programme]]</calculatedColumnFormula>
    </tableColumn>
    <tableColumn id="12" xr3:uid="{57989DE1-5F95-47AC-BDC3-7F819DB4F0EB}" name=" Nombre d'unités projetées avec le programme" totalsRowFunction="sum" dataDxfId="23" totalsRowDxfId="22">
      <calculatedColumnFormula>Table6[[#This Row],[ Nombre d''unités projetées avec le programme (au 31 mars 2025)]]-Table6[[#This Row],[Nombre d''unités projetées supplémentaires ]]</calculatedColumnFormula>
    </tableColumn>
    <tableColumn id="10" xr3:uid="{4FEE4E4C-F858-4487-830C-514F803B4083}" name="Nombre d'unités projetées grâce au programme" totalsRowFunction="sum" dataDxfId="21" totalsRowDxfId="20"/>
    <tableColumn id="8" xr3:uid="{A6C33376-5FCB-4A65-A62D-903E657BE944}" name=" Nombre d'unités projetées avec le programme (au 31 mars 2025)" totalsRowFunction="sum" dataDxfId="19" totalsRowDxfId="18"/>
    <tableColumn id="14" xr3:uid="{F96F6A51-B394-441D-8F2C-92270140F680}" name=" Nombre d'unités projetées grâce au programme (au 31 mars 2025)" totalsRowFunction="sum" dataDxfId="17" totalsRowDxfId="16">
      <calculatedColumnFormula>Table6[[#This Row],[ Nombre d''unités projetées avec le programme (au 31 mars 2025)]]-Table6[[#This Row],[Nombre d''unités projetées sans le programme]]</calculatedColumnFormula>
    </tableColumn>
    <tableColumn id="11" xr3:uid="{FB95354E-4E2F-4F76-8B49-A912B6F30A0C}" name="Nombre d'unités projetées supplémentaires " totalsRowFunction="sum" dataDxfId="15" totalsRowDxfId="14"/>
    <tableColumn id="16" xr3:uid="{F0AABC63-B3A9-4C9F-A136-840457E9E300}" name="Financement total (au 31 mars)" totalsRowFunction="sum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704EA1-B26A-48BE-95D4-B9BFEB309ED2}" name="Table2" displayName="Table2" ref="A1:I65" totalsRowCount="1" headerRowDxfId="11" headerRowBorderDxfId="10" tableBorderDxfId="9">
  <autoFilter ref="A1:I64" xr:uid="{71704EA1-B26A-48BE-95D4-B9BFEB309ED2}"/>
  <sortState xmlns:xlrd2="http://schemas.microsoft.com/office/spreadsheetml/2017/richdata2" ref="A2:I64">
    <sortCondition ref="A1:A64"/>
  </sortState>
  <tableColumns count="9">
    <tableColumn id="1" xr3:uid="{15091F7D-2DA8-4F79-82B2-917C4838120D}" name="Nom de programme du client" totalsRowLabel="Total"/>
    <tableColumn id="2" xr3:uid="{DE93DB0F-1EBF-46E5-81C8-3CB05B7C88F9}" name="Province/Territoire "/>
    <tableColumn id="3" xr3:uid="{D0DD96BA-0343-45CB-9232-9C4162A5F095}" name="Volet "/>
    <tableColumn id="4" xr3:uid="{AD033354-17D4-41E1-96D0-7CE588C21894}" name="Type de promoteur"/>
    <tableColumn id="5" xr3:uid="{8F651E27-E59B-43C1-81E6-1188FD6E37B3}" name="Date d’entrée en vigueur de l’entente" dataDxfId="8"/>
    <tableColumn id="6" xr3:uid="{849F5B1A-C716-4971-B05C-5F80730B1460}" name="Financement total" totalsRowFunction="sum" dataDxfId="7" totalsRowDxfId="6"/>
    <tableColumn id="7" xr3:uid="{2268BA17-2807-4DCB-8E5A-A685E3C64762}" name="Nombre d'unités projetées sans le programme" totalsRowFunction="sum" dataDxfId="5" totalsRowDxfId="4"/>
    <tableColumn id="8" xr3:uid="{6D1EBDA7-231E-4D5C-8F4C-150B118A3212}" name=" Nombre d'unités projetées avec le programme" totalsRowFunction="sum" dataDxfId="3" totalsRowDxfId="2"/>
    <tableColumn id="9" xr3:uid="{92974E14-FC33-4D15-86A5-F5D0A50BBA84}" name="Nombre d'unités projetées grâce au programme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B889-03A6-4FED-8F3C-D576200DF142}">
  <dimension ref="A1:C25"/>
  <sheetViews>
    <sheetView workbookViewId="0">
      <selection activeCell="A11" sqref="A11"/>
    </sheetView>
  </sheetViews>
  <sheetFormatPr defaultColWidth="8.7265625" defaultRowHeight="14.5" x14ac:dyDescent="0.35"/>
  <cols>
    <col min="1" max="1" width="77" bestFit="1" customWidth="1"/>
    <col min="2" max="2" width="15.54296875" bestFit="1" customWidth="1"/>
    <col min="3" max="3" width="20.453125" bestFit="1" customWidth="1"/>
    <col min="4" max="4" width="43.81640625" bestFit="1" customWidth="1"/>
    <col min="5" max="5" width="44.1796875" bestFit="1" customWidth="1"/>
    <col min="6" max="6" width="38.1796875" bestFit="1" customWidth="1"/>
    <col min="7" max="7" width="44.81640625" bestFit="1" customWidth="1"/>
  </cols>
  <sheetData>
    <row r="1" spans="1:3" ht="20" thickBot="1" x14ac:dyDescent="0.5">
      <c r="A1" s="23" t="s">
        <v>10</v>
      </c>
    </row>
    <row r="2" spans="1:3" ht="15" thickTop="1" x14ac:dyDescent="0.35">
      <c r="A2" s="19" t="s">
        <v>11</v>
      </c>
      <c r="B2" t="s" vm="2">
        <v>9</v>
      </c>
    </row>
    <row r="3" spans="1:3" x14ac:dyDescent="0.35">
      <c r="A3" s="19" t="s">
        <v>4</v>
      </c>
      <c r="B3" t="s" vm="1">
        <v>9</v>
      </c>
    </row>
    <row r="4" spans="1:3" x14ac:dyDescent="0.35">
      <c r="A4" s="19" t="s">
        <v>12</v>
      </c>
      <c r="B4" t="s" vm="3">
        <v>9</v>
      </c>
    </row>
    <row r="5" spans="1:3" x14ac:dyDescent="0.35">
      <c r="A5" s="19" t="s">
        <v>13</v>
      </c>
      <c r="B5" t="s" vm="4">
        <v>9</v>
      </c>
    </row>
    <row r="6" spans="1:3" x14ac:dyDescent="0.35">
      <c r="A6" s="19" t="s">
        <v>14</v>
      </c>
      <c r="B6" t="s" vm="5">
        <v>9</v>
      </c>
    </row>
    <row r="8" spans="1:3" x14ac:dyDescent="0.35">
      <c r="A8" s="19" t="s">
        <v>296</v>
      </c>
    </row>
    <row r="9" spans="1:3" x14ac:dyDescent="0.35">
      <c r="A9" s="22" t="s">
        <v>309</v>
      </c>
      <c r="B9" s="17">
        <v>241</v>
      </c>
      <c r="C9" s="22" t="s">
        <v>15</v>
      </c>
    </row>
    <row r="10" spans="1:3" x14ac:dyDescent="0.35">
      <c r="A10" s="22" t="s">
        <v>306</v>
      </c>
      <c r="B10" s="37">
        <v>4370757870.9900017</v>
      </c>
      <c r="C10" s="22" t="s">
        <v>16</v>
      </c>
    </row>
    <row r="11" spans="1:3" x14ac:dyDescent="0.35">
      <c r="A11" s="22" t="s">
        <v>307</v>
      </c>
      <c r="B11" s="37">
        <v>3897270152</v>
      </c>
      <c r="C11" s="22" t="s">
        <v>17</v>
      </c>
    </row>
    <row r="12" spans="1:3" x14ac:dyDescent="0.35">
      <c r="A12" s="22" t="s">
        <v>308</v>
      </c>
      <c r="B12" s="18">
        <v>404474</v>
      </c>
      <c r="C12" s="22" t="s">
        <v>18</v>
      </c>
    </row>
    <row r="13" spans="1:3" x14ac:dyDescent="0.35">
      <c r="A13" s="22" t="s">
        <v>310</v>
      </c>
      <c r="B13" s="18">
        <v>119685</v>
      </c>
      <c r="C13" s="22" t="s">
        <v>19</v>
      </c>
    </row>
    <row r="14" spans="1:3" x14ac:dyDescent="0.35">
      <c r="A14" s="22" t="s">
        <v>311</v>
      </c>
      <c r="B14" s="18">
        <v>105862</v>
      </c>
      <c r="C14" s="22" t="s">
        <v>20</v>
      </c>
    </row>
    <row r="15" spans="1:3" x14ac:dyDescent="0.35">
      <c r="A15" s="22" t="s">
        <v>312</v>
      </c>
      <c r="B15" s="18">
        <v>524159</v>
      </c>
      <c r="C15" s="22" t="s">
        <v>21</v>
      </c>
    </row>
    <row r="16" spans="1:3" x14ac:dyDescent="0.35">
      <c r="A16" s="22" t="s">
        <v>313</v>
      </c>
      <c r="B16" s="18">
        <v>833126</v>
      </c>
      <c r="C16" s="22" t="s">
        <v>22</v>
      </c>
    </row>
    <row r="19" spans="1:2" ht="14.5" customHeight="1" x14ac:dyDescent="0.35">
      <c r="A19" s="38" t="s">
        <v>314</v>
      </c>
      <c r="B19" s="39"/>
    </row>
    <row r="20" spans="1:2" x14ac:dyDescent="0.35">
      <c r="A20" s="39"/>
      <c r="B20" s="39"/>
    </row>
    <row r="21" spans="1:2" x14ac:dyDescent="0.35">
      <c r="A21" s="39"/>
      <c r="B21" s="39"/>
    </row>
    <row r="22" spans="1:2" x14ac:dyDescent="0.35">
      <c r="A22" s="39"/>
      <c r="B22" s="39"/>
    </row>
    <row r="23" spans="1:2" x14ac:dyDescent="0.35">
      <c r="A23" s="39"/>
      <c r="B23" s="39"/>
    </row>
    <row r="24" spans="1:2" x14ac:dyDescent="0.35">
      <c r="A24" s="39"/>
      <c r="B24" s="39"/>
    </row>
    <row r="25" spans="1:2" x14ac:dyDescent="0.35">
      <c r="A25" s="39"/>
      <c r="B25" s="39"/>
    </row>
  </sheetData>
  <mergeCells count="1">
    <mergeCell ref="A19:B2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EE35-FFBE-4325-B944-4E8911D8DD39}">
  <sheetPr>
    <tabColor theme="3" tint="0.499984740745262"/>
  </sheetPr>
  <dimension ref="A1:Q250"/>
  <sheetViews>
    <sheetView zoomScale="85" zoomScaleNormal="85" workbookViewId="0">
      <pane xSplit="3" ySplit="1" topLeftCell="D2" activePane="bottomRight" state="frozen"/>
      <selection pane="topRight" activeCell="G313" sqref="G313"/>
      <selection pane="bottomLeft" activeCell="G313" sqref="G313"/>
      <selection pane="bottomRight" activeCell="I235" sqref="I235"/>
    </sheetView>
  </sheetViews>
  <sheetFormatPr defaultColWidth="8.81640625" defaultRowHeight="14.5" x14ac:dyDescent="0.35"/>
  <cols>
    <col min="1" max="1" width="54.54296875" style="6" customWidth="1"/>
    <col min="2" max="2" width="36" style="6" customWidth="1"/>
    <col min="3" max="3" width="52.1796875" style="6" customWidth="1"/>
    <col min="4" max="4" width="23.54296875" style="6" bestFit="1" customWidth="1"/>
    <col min="5" max="5" width="26" style="6" bestFit="1" customWidth="1"/>
    <col min="6" max="6" width="24.54296875" style="6" customWidth="1"/>
    <col min="7" max="7" width="18.1796875" style="6" customWidth="1"/>
    <col min="8" max="8" width="44.453125" style="6" customWidth="1"/>
    <col min="9" max="11" width="20.1796875" style="8" customWidth="1"/>
    <col min="12" max="14" width="20" style="6" customWidth="1"/>
    <col min="15" max="16" width="16.1796875" style="7" customWidth="1"/>
    <col min="17" max="17" width="15.81640625" style="10" bestFit="1" customWidth="1"/>
    <col min="18" max="18" width="12.81640625" style="6" customWidth="1"/>
    <col min="19" max="19" width="34.81640625" style="6" customWidth="1"/>
    <col min="20" max="21" width="13.453125" style="6" bestFit="1" customWidth="1"/>
    <col min="22" max="16384" width="8.81640625" style="6"/>
  </cols>
  <sheetData>
    <row r="1" spans="1:17" ht="72.5" x14ac:dyDescent="0.35">
      <c r="A1" s="12" t="s">
        <v>23</v>
      </c>
      <c r="B1" s="12" t="s">
        <v>12</v>
      </c>
      <c r="C1" s="12" t="s">
        <v>24</v>
      </c>
      <c r="D1" s="12" t="s">
        <v>4</v>
      </c>
      <c r="E1" s="12" t="s">
        <v>13</v>
      </c>
      <c r="F1" s="12" t="s">
        <v>14</v>
      </c>
      <c r="G1" s="13" t="s">
        <v>25</v>
      </c>
      <c r="H1" s="13" t="s">
        <v>11</v>
      </c>
      <c r="I1" s="14" t="s">
        <v>26</v>
      </c>
      <c r="J1" s="14" t="s">
        <v>27</v>
      </c>
      <c r="K1" s="14" t="s">
        <v>28</v>
      </c>
      <c r="L1" s="14" t="s">
        <v>29</v>
      </c>
      <c r="M1" s="14" t="s">
        <v>30</v>
      </c>
      <c r="N1" s="14" t="s">
        <v>31</v>
      </c>
      <c r="O1" s="14" t="s">
        <v>32</v>
      </c>
      <c r="P1" s="21"/>
      <c r="Q1" s="6"/>
    </row>
    <row r="2" spans="1:17" x14ac:dyDescent="0.35">
      <c r="A2" s="6" t="s">
        <v>33</v>
      </c>
      <c r="B2" s="6" t="str">
        <f>IF(HAF[[#This Row],[Programme]]="Fonds pour accélérer la construction de logements", "1er cycle", "2e cycle")</f>
        <v>1er cycle</v>
      </c>
      <c r="C2" s="6" t="s">
        <v>35</v>
      </c>
      <c r="D2" s="6" t="s">
        <v>0</v>
      </c>
      <c r="E2" s="6" t="s">
        <v>280</v>
      </c>
      <c r="F2" s="6" t="s">
        <v>282</v>
      </c>
      <c r="G2" s="7">
        <v>45337</v>
      </c>
      <c r="H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Stony Plain</v>
      </c>
      <c r="I2" s="8">
        <v>5186466.8</v>
      </c>
      <c r="J2" s="8">
        <v>5186467</v>
      </c>
      <c r="K2" s="8">
        <v>411</v>
      </c>
      <c r="L2" s="8">
        <v>161</v>
      </c>
      <c r="M2" s="8">
        <v>161</v>
      </c>
      <c r="N2" s="8">
        <v>572</v>
      </c>
      <c r="O2" s="8">
        <v>1394</v>
      </c>
      <c r="P2" s="3"/>
      <c r="Q2" s="6"/>
    </row>
    <row r="3" spans="1:17" x14ac:dyDescent="0.35">
      <c r="A3" s="6" t="s">
        <v>33</v>
      </c>
      <c r="B3" s="6" t="str">
        <f>IF(HAF[[#This Row],[Programme]]="Fonds pour accélérer la construction de logements", "1er cycle", "2e cycle")</f>
        <v>1er cycle</v>
      </c>
      <c r="C3" s="6" t="s">
        <v>36</v>
      </c>
      <c r="D3" s="6" t="s">
        <v>0</v>
      </c>
      <c r="E3" s="6" t="s">
        <v>280</v>
      </c>
      <c r="F3" s="6" t="s">
        <v>282</v>
      </c>
      <c r="G3" s="7">
        <v>45337</v>
      </c>
      <c r="H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d'Airdrie</v>
      </c>
      <c r="I3" s="8">
        <v>24839000</v>
      </c>
      <c r="J3" s="8">
        <v>24839000</v>
      </c>
      <c r="K3" s="8">
        <v>2726</v>
      </c>
      <c r="L3" s="8">
        <v>909</v>
      </c>
      <c r="M3" s="8">
        <v>909</v>
      </c>
      <c r="N3" s="8">
        <v>3635</v>
      </c>
      <c r="O3" s="8">
        <v>3534</v>
      </c>
      <c r="P3" s="3"/>
      <c r="Q3" s="6"/>
    </row>
    <row r="4" spans="1:17" x14ac:dyDescent="0.35">
      <c r="A4" s="6" t="s">
        <v>33</v>
      </c>
      <c r="B4" s="6" t="str">
        <f>IF(HAF[[#This Row],[Programme]]="Fonds pour accélérer la construction de logements", "1er cycle", "2e cycle")</f>
        <v>1er cycle</v>
      </c>
      <c r="C4" s="6" t="s">
        <v>37</v>
      </c>
      <c r="D4" s="6" t="s">
        <v>0</v>
      </c>
      <c r="E4" s="6" t="s">
        <v>280</v>
      </c>
      <c r="F4" s="6" t="s">
        <v>282</v>
      </c>
      <c r="G4" s="7">
        <v>45321</v>
      </c>
      <c r="H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Sylvan Lake</v>
      </c>
      <c r="I4" s="8">
        <v>6025430</v>
      </c>
      <c r="J4" s="8">
        <v>5485430</v>
      </c>
      <c r="K4" s="8">
        <v>387</v>
      </c>
      <c r="L4" s="8">
        <v>188</v>
      </c>
      <c r="M4" s="8">
        <v>168</v>
      </c>
      <c r="N4" s="8">
        <v>575</v>
      </c>
      <c r="O4" s="8">
        <v>942</v>
      </c>
      <c r="P4" s="3"/>
      <c r="Q4" s="6"/>
    </row>
    <row r="5" spans="1:17" x14ac:dyDescent="0.35">
      <c r="A5" s="6" t="s">
        <v>33</v>
      </c>
      <c r="B5" s="6" t="str">
        <f>IF(HAF[[#This Row],[Programme]]="Fonds pour accélérer la construction de logements", "1er cycle", "2e cycle")</f>
        <v>1er cycle</v>
      </c>
      <c r="C5" s="6" t="s">
        <v>38</v>
      </c>
      <c r="D5" s="6" t="s">
        <v>0</v>
      </c>
      <c r="E5" s="6" t="s">
        <v>280</v>
      </c>
      <c r="F5" s="6" t="s">
        <v>282</v>
      </c>
      <c r="G5" s="7">
        <v>45239</v>
      </c>
      <c r="H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Edmonton</v>
      </c>
      <c r="I5" s="8">
        <v>192656181</v>
      </c>
      <c r="J5" s="8">
        <v>175172181</v>
      </c>
      <c r="K5" s="8">
        <v>30197</v>
      </c>
      <c r="L5" s="8">
        <v>5737</v>
      </c>
      <c r="M5" s="8">
        <v>5236</v>
      </c>
      <c r="N5" s="8">
        <v>35934</v>
      </c>
      <c r="O5" s="8">
        <v>24800</v>
      </c>
      <c r="P5" s="3"/>
      <c r="Q5" s="6"/>
    </row>
    <row r="6" spans="1:17" x14ac:dyDescent="0.35">
      <c r="A6" s="6" t="s">
        <v>33</v>
      </c>
      <c r="B6" s="6" t="str">
        <f>IF(HAF[[#This Row],[Programme]]="Fonds pour accélérer la construction de logements", "1er cycle", "2e cycle")</f>
        <v>1er cycle</v>
      </c>
      <c r="C6" s="6" t="s">
        <v>39</v>
      </c>
      <c r="D6" s="6" t="s">
        <v>0</v>
      </c>
      <c r="E6" s="6" t="s">
        <v>280</v>
      </c>
      <c r="F6" s="6" t="s">
        <v>282</v>
      </c>
      <c r="G6" s="7">
        <v>45226</v>
      </c>
      <c r="H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Calgary</v>
      </c>
      <c r="I6" s="8">
        <v>251309276</v>
      </c>
      <c r="J6" s="8">
        <v>228466276</v>
      </c>
      <c r="K6" s="8">
        <v>35033</v>
      </c>
      <c r="L6" s="8">
        <v>7634</v>
      </c>
      <c r="M6" s="8">
        <v>6825</v>
      </c>
      <c r="N6" s="8">
        <v>42667</v>
      </c>
      <c r="O6" s="8">
        <v>38250</v>
      </c>
      <c r="P6" s="3"/>
      <c r="Q6" s="6"/>
    </row>
    <row r="7" spans="1:17" x14ac:dyDescent="0.35">
      <c r="A7" s="6" t="s">
        <v>33</v>
      </c>
      <c r="B7" s="6" t="str">
        <f>IF(HAF[[#This Row],[Programme]]="Fonds pour accélérer la construction de logements", "1er cycle", "2e cycle")</f>
        <v>1er cycle</v>
      </c>
      <c r="C7" s="6" t="s">
        <v>40</v>
      </c>
      <c r="D7" s="6" t="s">
        <v>0</v>
      </c>
      <c r="E7" s="6" t="s">
        <v>281</v>
      </c>
      <c r="F7" s="6" t="s">
        <v>282</v>
      </c>
      <c r="G7" s="7">
        <v>45296</v>
      </c>
      <c r="H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Westlock</v>
      </c>
      <c r="I7" s="8">
        <v>1112000</v>
      </c>
      <c r="J7" s="8">
        <v>1112000</v>
      </c>
      <c r="K7" s="8">
        <v>9</v>
      </c>
      <c r="L7" s="8">
        <v>40</v>
      </c>
      <c r="M7" s="8">
        <v>40</v>
      </c>
      <c r="N7" s="8">
        <v>49</v>
      </c>
      <c r="O7" s="8">
        <v>960</v>
      </c>
      <c r="P7" s="3"/>
      <c r="Q7" s="6"/>
    </row>
    <row r="8" spans="1:17" x14ac:dyDescent="0.35">
      <c r="A8" s="6" t="s">
        <v>33</v>
      </c>
      <c r="B8" s="6" t="str">
        <f>IF(HAF[[#This Row],[Programme]]="Fonds pour accélérer la construction de logements", "1er cycle", "2e cycle")</f>
        <v>1er cycle</v>
      </c>
      <c r="C8" s="6" t="s">
        <v>41</v>
      </c>
      <c r="D8" s="6" t="s">
        <v>0</v>
      </c>
      <c r="E8" s="6" t="s">
        <v>281</v>
      </c>
      <c r="F8" s="6" t="s">
        <v>282</v>
      </c>
      <c r="G8" s="7">
        <v>45314</v>
      </c>
      <c r="H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Bow Island</v>
      </c>
      <c r="I8" s="8">
        <v>1728000</v>
      </c>
      <c r="J8" s="8">
        <v>1568000</v>
      </c>
      <c r="K8" s="8">
        <v>11</v>
      </c>
      <c r="L8" s="8">
        <v>54</v>
      </c>
      <c r="M8" s="8">
        <v>49</v>
      </c>
      <c r="N8" s="8">
        <v>65</v>
      </c>
      <c r="O8" s="8">
        <v>276</v>
      </c>
      <c r="P8" s="3"/>
      <c r="Q8" s="6"/>
    </row>
    <row r="9" spans="1:17" x14ac:dyDescent="0.35">
      <c r="A9" s="6" t="s">
        <v>33</v>
      </c>
      <c r="B9" s="6" t="str">
        <f>IF(HAF[[#This Row],[Programme]]="Fonds pour accélérer la construction de logements", "1er cycle", "2e cycle")</f>
        <v>1er cycle</v>
      </c>
      <c r="C9" s="6" t="s">
        <v>42</v>
      </c>
      <c r="D9" s="6" t="s">
        <v>0</v>
      </c>
      <c r="E9" s="6" t="s">
        <v>281</v>
      </c>
      <c r="F9" s="6" t="s">
        <v>282</v>
      </c>
      <c r="G9" s="7">
        <v>45306</v>
      </c>
      <c r="H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Village de Duchess</v>
      </c>
      <c r="I9" s="8">
        <v>527990.5</v>
      </c>
      <c r="J9" s="8">
        <v>527991</v>
      </c>
      <c r="K9" s="8">
        <v>3</v>
      </c>
      <c r="L9" s="8">
        <v>16</v>
      </c>
      <c r="M9" s="8">
        <v>16</v>
      </c>
      <c r="N9" s="8">
        <v>19</v>
      </c>
      <c r="O9" s="8">
        <v>50</v>
      </c>
      <c r="P9" s="3"/>
      <c r="Q9" s="6"/>
    </row>
    <row r="10" spans="1:17" x14ac:dyDescent="0.35">
      <c r="A10" s="6" t="s">
        <v>33</v>
      </c>
      <c r="B10" s="6" t="str">
        <f>IF(HAF[[#This Row],[Programme]]="Fonds pour accélérer la construction de logements", "1er cycle", "2e cycle")</f>
        <v>1er cycle</v>
      </c>
      <c r="C10" s="6" t="s">
        <v>43</v>
      </c>
      <c r="D10" s="6" t="s">
        <v>0</v>
      </c>
      <c r="E10" s="6" t="s">
        <v>281</v>
      </c>
      <c r="F10" s="6" t="s">
        <v>282</v>
      </c>
      <c r="G10" s="7">
        <v>45321</v>
      </c>
      <c r="H1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Banff</v>
      </c>
      <c r="I10" s="8">
        <v>4660800</v>
      </c>
      <c r="J10" s="8">
        <v>4660800</v>
      </c>
      <c r="K10" s="8">
        <v>120</v>
      </c>
      <c r="L10" s="8">
        <v>120</v>
      </c>
      <c r="M10" s="8">
        <v>120</v>
      </c>
      <c r="N10" s="8">
        <v>240</v>
      </c>
      <c r="O10" s="8">
        <v>1490</v>
      </c>
      <c r="P10" s="3"/>
      <c r="Q10" s="6"/>
    </row>
    <row r="11" spans="1:17" x14ac:dyDescent="0.35">
      <c r="A11" s="6" t="s">
        <v>33</v>
      </c>
      <c r="B11" s="6" t="str">
        <f>IF(HAF[[#This Row],[Programme]]="Fonds pour accélérer la construction de logements", "1er cycle", "2e cycle")</f>
        <v>1er cycle</v>
      </c>
      <c r="C11" s="6" t="s">
        <v>44</v>
      </c>
      <c r="D11" s="6" t="s">
        <v>0</v>
      </c>
      <c r="E11" s="6" t="s">
        <v>281</v>
      </c>
      <c r="F11" s="6" t="s">
        <v>282</v>
      </c>
      <c r="G11" s="7">
        <v>45320</v>
      </c>
      <c r="H1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Smoky Lake</v>
      </c>
      <c r="I11" s="8">
        <v>486001.9</v>
      </c>
      <c r="J11" s="8">
        <v>486002</v>
      </c>
      <c r="K11" s="8">
        <v>5</v>
      </c>
      <c r="L11" s="8">
        <v>16</v>
      </c>
      <c r="M11" s="8">
        <v>16</v>
      </c>
      <c r="N11" s="8">
        <v>21</v>
      </c>
      <c r="O11" s="8">
        <v>45</v>
      </c>
      <c r="P11" s="3"/>
      <c r="Q11" s="6"/>
    </row>
    <row r="12" spans="1:17" x14ac:dyDescent="0.35">
      <c r="A12" s="6" t="s">
        <v>33</v>
      </c>
      <c r="B12" s="6" t="str">
        <f>IF(HAF[[#This Row],[Programme]]="Fonds pour accélérer la construction de logements", "1er cycle", "2e cycle")</f>
        <v>1er cycle</v>
      </c>
      <c r="C12" s="6" t="s">
        <v>45</v>
      </c>
      <c r="D12" s="6" t="s">
        <v>0</v>
      </c>
      <c r="E12" s="6" t="s">
        <v>281</v>
      </c>
      <c r="F12" s="6" t="s">
        <v>283</v>
      </c>
      <c r="G12" s="7">
        <v>45323</v>
      </c>
      <c r="H1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Piikani</v>
      </c>
      <c r="I12" s="8">
        <v>2301000</v>
      </c>
      <c r="J12" s="8">
        <v>2301000</v>
      </c>
      <c r="K12" s="8">
        <v>6</v>
      </c>
      <c r="L12" s="8">
        <v>39</v>
      </c>
      <c r="M12" s="8">
        <v>39</v>
      </c>
      <c r="N12" s="8">
        <v>45</v>
      </c>
      <c r="O12" s="8">
        <v>166</v>
      </c>
      <c r="P12" s="3"/>
      <c r="Q12" s="6"/>
    </row>
    <row r="13" spans="1:17" x14ac:dyDescent="0.35">
      <c r="A13" s="6" t="s">
        <v>33</v>
      </c>
      <c r="B13" s="6" t="str">
        <f>IF(HAF[[#This Row],[Programme]]="Fonds pour accélérer la construction de logements", "1er cycle", "2e cycle")</f>
        <v>1er cycle</v>
      </c>
      <c r="C13" s="6" t="s">
        <v>46</v>
      </c>
      <c r="D13" s="6" t="s">
        <v>0</v>
      </c>
      <c r="E13" s="6" t="s">
        <v>281</v>
      </c>
      <c r="F13" s="6" t="s">
        <v>283</v>
      </c>
      <c r="G13" s="7">
        <v>45300</v>
      </c>
      <c r="H1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Établissement métis Elizabeth</v>
      </c>
      <c r="I13" s="8">
        <v>850975.3</v>
      </c>
      <c r="J13" s="8">
        <v>850975</v>
      </c>
      <c r="K13" s="8">
        <v>26</v>
      </c>
      <c r="L13" s="8">
        <v>13</v>
      </c>
      <c r="M13" s="8">
        <v>13</v>
      </c>
      <c r="N13" s="8">
        <v>39</v>
      </c>
      <c r="O13" s="8">
        <v>72</v>
      </c>
      <c r="P13" s="3"/>
      <c r="Q13" s="6"/>
    </row>
    <row r="14" spans="1:17" x14ac:dyDescent="0.35">
      <c r="A14" s="24" t="s">
        <v>34</v>
      </c>
      <c r="B14" s="6" t="str">
        <f>IF(HAF[[#This Row],[Programme]]="Fonds pour accélérer la construction de logements", "1er cycle", "2e cycle")</f>
        <v>2e cycle</v>
      </c>
      <c r="C14" s="6" t="s">
        <v>47</v>
      </c>
      <c r="D14" s="6" t="s">
        <v>0</v>
      </c>
      <c r="E14" s="6" t="s">
        <v>280</v>
      </c>
      <c r="F14" s="6" t="s">
        <v>282</v>
      </c>
      <c r="G14" s="7">
        <v>45671</v>
      </c>
      <c r="H1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Leduc</v>
      </c>
      <c r="I14" s="8">
        <v>7652644</v>
      </c>
      <c r="J14" s="8">
        <v>0</v>
      </c>
      <c r="K14" s="8">
        <v>1086</v>
      </c>
      <c r="L14" s="8">
        <v>244</v>
      </c>
      <c r="M14" s="8">
        <v>0</v>
      </c>
      <c r="N14" s="8">
        <v>1330</v>
      </c>
      <c r="O14" s="8">
        <v>1355</v>
      </c>
      <c r="P14" s="3"/>
      <c r="Q14" s="6"/>
    </row>
    <row r="15" spans="1:17" x14ac:dyDescent="0.35">
      <c r="A15" s="24" t="s">
        <v>34</v>
      </c>
      <c r="B15" s="6" t="str">
        <f>IF(HAF[[#This Row],[Programme]]="Fonds pour accélérer la construction de logements", "1er cycle", "2e cycle")</f>
        <v>2e cycle</v>
      </c>
      <c r="C15" s="6" t="s">
        <v>48</v>
      </c>
      <c r="D15" s="6" t="s">
        <v>0</v>
      </c>
      <c r="E15" s="6" t="s">
        <v>280</v>
      </c>
      <c r="F15" s="6" t="s">
        <v>282</v>
      </c>
      <c r="G15" s="7">
        <v>45698</v>
      </c>
      <c r="H1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Red Deer</v>
      </c>
      <c r="I15" s="8">
        <v>12514728.300000001</v>
      </c>
      <c r="J15" s="8">
        <v>0</v>
      </c>
      <c r="K15" s="8">
        <v>825</v>
      </c>
      <c r="L15" s="8">
        <v>352</v>
      </c>
      <c r="M15" s="8">
        <v>0</v>
      </c>
      <c r="N15" s="8">
        <v>1177</v>
      </c>
      <c r="O15" s="8">
        <v>2747</v>
      </c>
      <c r="P15" s="3"/>
      <c r="Q15" s="6"/>
    </row>
    <row r="16" spans="1:17" x14ac:dyDescent="0.35">
      <c r="A16" s="24" t="s">
        <v>34</v>
      </c>
      <c r="B16" s="6" t="str">
        <f>IF(HAF[[#This Row],[Programme]]="Fonds pour accélérer la construction de logements", "1er cycle", "2e cycle")</f>
        <v>2e cycle</v>
      </c>
      <c r="C16" s="6" t="s">
        <v>49</v>
      </c>
      <c r="D16" s="6" t="s">
        <v>0</v>
      </c>
      <c r="E16" s="6" t="s">
        <v>280</v>
      </c>
      <c r="F16" s="6" t="s">
        <v>282</v>
      </c>
      <c r="G16" s="7">
        <v>45654</v>
      </c>
      <c r="H1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St. Albert</v>
      </c>
      <c r="I16" s="8">
        <v>11813094.4</v>
      </c>
      <c r="J16" s="8">
        <v>0</v>
      </c>
      <c r="K16" s="8">
        <v>1322</v>
      </c>
      <c r="L16" s="8">
        <v>302</v>
      </c>
      <c r="M16" s="8">
        <v>0</v>
      </c>
      <c r="N16" s="8">
        <v>1624</v>
      </c>
      <c r="O16" s="8">
        <v>2631</v>
      </c>
      <c r="P16" s="3"/>
      <c r="Q16" s="6"/>
    </row>
    <row r="17" spans="1:17" x14ac:dyDescent="0.35">
      <c r="A17" s="24" t="s">
        <v>34</v>
      </c>
      <c r="B17" s="6" t="str">
        <f>IF(HAF[[#This Row],[Programme]]="Fonds pour accélérer la construction de logements", "1er cycle", "2e cycle")</f>
        <v>2e cycle</v>
      </c>
      <c r="C17" s="6" t="s">
        <v>50</v>
      </c>
      <c r="D17" s="6" t="s">
        <v>0</v>
      </c>
      <c r="E17" s="6" t="s">
        <v>281</v>
      </c>
      <c r="F17" s="6" t="s">
        <v>284</v>
      </c>
      <c r="G17" s="7">
        <v>45644</v>
      </c>
      <c r="H1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Parcs Canada (Jasper)</v>
      </c>
      <c r="I17" s="8">
        <v>9483100</v>
      </c>
      <c r="J17" s="8">
        <v>0</v>
      </c>
      <c r="K17" s="8">
        <v>709</v>
      </c>
      <c r="L17" s="8">
        <v>240</v>
      </c>
      <c r="M17" s="8">
        <v>0</v>
      </c>
      <c r="N17" s="8">
        <v>949</v>
      </c>
      <c r="O17" s="8">
        <v>505</v>
      </c>
      <c r="P17" s="3"/>
      <c r="Q17" s="6"/>
    </row>
    <row r="18" spans="1:17" x14ac:dyDescent="0.35">
      <c r="A18" s="24" t="s">
        <v>34</v>
      </c>
      <c r="B18" s="6" t="str">
        <f>IF(HAF[[#This Row],[Programme]]="Fonds pour accélérer la construction de logements", "1er cycle", "2e cycle")</f>
        <v>2e cycle</v>
      </c>
      <c r="C18" s="6" t="s">
        <v>51</v>
      </c>
      <c r="D18" s="6" t="s">
        <v>0</v>
      </c>
      <c r="E18" s="6" t="s">
        <v>281</v>
      </c>
      <c r="F18" s="6" t="s">
        <v>282</v>
      </c>
      <c r="G18" s="7">
        <v>45671</v>
      </c>
      <c r="H1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High Level</v>
      </c>
      <c r="I18" s="8">
        <v>1672139.9</v>
      </c>
      <c r="J18" s="8">
        <v>0</v>
      </c>
      <c r="K18" s="8">
        <v>36</v>
      </c>
      <c r="L18" s="8">
        <v>51</v>
      </c>
      <c r="M18" s="8">
        <v>0</v>
      </c>
      <c r="N18" s="8">
        <v>87</v>
      </c>
      <c r="O18" s="8">
        <v>545</v>
      </c>
      <c r="P18" s="3"/>
      <c r="Q18" s="6"/>
    </row>
    <row r="19" spans="1:17" x14ac:dyDescent="0.35">
      <c r="A19" s="6" t="s">
        <v>33</v>
      </c>
      <c r="B19" s="6" t="str">
        <f>IF(HAF[[#This Row],[Programme]]="Fonds pour accélérer la construction de logements", "1er cycle", "2e cycle")</f>
        <v>1er cycle</v>
      </c>
      <c r="C19" s="6" t="s">
        <v>52</v>
      </c>
      <c r="D19" s="6" t="s">
        <v>273</v>
      </c>
      <c r="E19" s="6" t="s">
        <v>280</v>
      </c>
      <c r="F19" s="6" t="s">
        <v>282</v>
      </c>
      <c r="G19" s="7">
        <v>45337</v>
      </c>
      <c r="H1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Ville de New Westminster</v>
      </c>
      <c r="I19" s="8">
        <v>11428628</v>
      </c>
      <c r="J19" s="8">
        <v>11428628</v>
      </c>
      <c r="K19" s="8">
        <v>2035</v>
      </c>
      <c r="L19" s="8">
        <v>311</v>
      </c>
      <c r="M19" s="8">
        <v>311</v>
      </c>
      <c r="N19" s="8">
        <v>2346</v>
      </c>
      <c r="O19" s="8">
        <v>2734</v>
      </c>
      <c r="P19" s="3"/>
      <c r="Q19" s="6"/>
    </row>
    <row r="20" spans="1:17" x14ac:dyDescent="0.35">
      <c r="A20" s="6" t="s">
        <v>33</v>
      </c>
      <c r="B20" s="6" t="str">
        <f>IF(HAF[[#This Row],[Programme]]="Fonds pour accélérer la construction de logements", "1er cycle", "2e cycle")</f>
        <v>1er cycle</v>
      </c>
      <c r="C20" s="6" t="s">
        <v>53</v>
      </c>
      <c r="D20" s="6" t="s">
        <v>273</v>
      </c>
      <c r="E20" s="6" t="s">
        <v>280</v>
      </c>
      <c r="F20" s="6" t="s">
        <v>282</v>
      </c>
      <c r="G20" s="7">
        <v>45302</v>
      </c>
      <c r="H2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Campbell River</v>
      </c>
      <c r="I20" s="8">
        <v>10420992.300000001</v>
      </c>
      <c r="J20" s="8">
        <v>10420992</v>
      </c>
      <c r="K20" s="8">
        <v>995</v>
      </c>
      <c r="L20" s="8">
        <v>282</v>
      </c>
      <c r="M20" s="8">
        <v>282</v>
      </c>
      <c r="N20" s="8">
        <v>1277</v>
      </c>
      <c r="O20" s="8">
        <v>4256</v>
      </c>
      <c r="P20" s="3"/>
      <c r="Q20" s="6"/>
    </row>
    <row r="21" spans="1:17" x14ac:dyDescent="0.35">
      <c r="A21" s="6" t="s">
        <v>33</v>
      </c>
      <c r="B21" s="6" t="str">
        <f>IF(HAF[[#This Row],[Programme]]="Fonds pour accélérer la construction de logements", "1er cycle", "2e cycle")</f>
        <v>1er cycle</v>
      </c>
      <c r="C21" s="6" t="s">
        <v>54</v>
      </c>
      <c r="D21" s="6" t="s">
        <v>273</v>
      </c>
      <c r="E21" s="6" t="s">
        <v>280</v>
      </c>
      <c r="F21" s="6" t="s">
        <v>282</v>
      </c>
      <c r="G21" s="7">
        <v>45315</v>
      </c>
      <c r="H2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Comox</v>
      </c>
      <c r="I21" s="8">
        <v>5104222.7</v>
      </c>
      <c r="J21" s="8">
        <v>5104223</v>
      </c>
      <c r="K21" s="8">
        <v>628</v>
      </c>
      <c r="L21" s="8">
        <v>173</v>
      </c>
      <c r="M21" s="8">
        <v>173</v>
      </c>
      <c r="N21" s="8">
        <v>801</v>
      </c>
      <c r="O21" s="8">
        <v>3700</v>
      </c>
      <c r="P21" s="3"/>
      <c r="Q21" s="6"/>
    </row>
    <row r="22" spans="1:17" x14ac:dyDescent="0.35">
      <c r="A22" s="6" t="s">
        <v>33</v>
      </c>
      <c r="B22" s="6" t="str">
        <f>IF(HAF[[#This Row],[Programme]]="Fonds pour accélérer la construction de logements", "1er cycle", "2e cycle")</f>
        <v>1er cycle</v>
      </c>
      <c r="C22" s="6" t="s">
        <v>55</v>
      </c>
      <c r="D22" s="6" t="s">
        <v>273</v>
      </c>
      <c r="E22" s="6" t="s">
        <v>280</v>
      </c>
      <c r="F22" s="6" t="s">
        <v>282</v>
      </c>
      <c r="G22" s="7">
        <v>45275</v>
      </c>
      <c r="H2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Abbotsford</v>
      </c>
      <c r="I22" s="8">
        <v>25652770</v>
      </c>
      <c r="J22" s="8">
        <v>25652770</v>
      </c>
      <c r="K22" s="8">
        <v>1953</v>
      </c>
      <c r="L22" s="8">
        <v>737</v>
      </c>
      <c r="M22" s="8">
        <v>737</v>
      </c>
      <c r="N22" s="8">
        <v>2690</v>
      </c>
      <c r="O22" s="8">
        <v>2326</v>
      </c>
      <c r="P22" s="3"/>
      <c r="Q22" s="6"/>
    </row>
    <row r="23" spans="1:17" x14ac:dyDescent="0.35">
      <c r="A23" s="6" t="s">
        <v>33</v>
      </c>
      <c r="B23" s="6" t="str">
        <f>IF(HAF[[#This Row],[Programme]]="Fonds pour accélérer la construction de logements", "1er cycle", "2e cycle")</f>
        <v>1er cycle</v>
      </c>
      <c r="C23" s="6" t="s">
        <v>56</v>
      </c>
      <c r="D23" s="6" t="s">
        <v>273</v>
      </c>
      <c r="E23" s="6" t="s">
        <v>280</v>
      </c>
      <c r="F23" s="6" t="s">
        <v>282</v>
      </c>
      <c r="G23" s="7">
        <v>45306</v>
      </c>
      <c r="H2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Coquitlam</v>
      </c>
      <c r="I23" s="8">
        <v>27507965.5</v>
      </c>
      <c r="J23" s="8">
        <v>25027966</v>
      </c>
      <c r="K23" s="8">
        <v>5777</v>
      </c>
      <c r="L23" s="8">
        <v>746</v>
      </c>
      <c r="M23" s="8">
        <v>666</v>
      </c>
      <c r="N23" s="8">
        <v>6523</v>
      </c>
      <c r="O23" s="8">
        <v>3267</v>
      </c>
      <c r="P23" s="3"/>
      <c r="Q23" s="6"/>
    </row>
    <row r="24" spans="1:17" x14ac:dyDescent="0.35">
      <c r="A24" s="6" t="s">
        <v>33</v>
      </c>
      <c r="B24" s="6" t="str">
        <f>IF(HAF[[#This Row],[Programme]]="Fonds pour accélérer la construction de logements", "1er cycle", "2e cycle")</f>
        <v>1er cycle</v>
      </c>
      <c r="C24" s="6" t="s">
        <v>57</v>
      </c>
      <c r="D24" s="6" t="s">
        <v>273</v>
      </c>
      <c r="E24" s="6" t="s">
        <v>280</v>
      </c>
      <c r="F24" s="6" t="s">
        <v>282</v>
      </c>
      <c r="G24" s="7">
        <v>45229</v>
      </c>
      <c r="H2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Victoria</v>
      </c>
      <c r="I24" s="8">
        <v>17940560</v>
      </c>
      <c r="J24" s="8">
        <v>17940560</v>
      </c>
      <c r="K24" s="8">
        <v>2741</v>
      </c>
      <c r="L24" s="8">
        <v>462</v>
      </c>
      <c r="M24" s="8">
        <v>462</v>
      </c>
      <c r="N24" s="8">
        <v>3203</v>
      </c>
      <c r="O24" s="8">
        <v>8300</v>
      </c>
      <c r="P24" s="3"/>
      <c r="Q24" s="6"/>
    </row>
    <row r="25" spans="1:17" x14ac:dyDescent="0.35">
      <c r="A25" s="6" t="s">
        <v>33</v>
      </c>
      <c r="B25" s="6" t="str">
        <f>IF(HAF[[#This Row],[Programme]]="Fonds pour accélérer la construction de logements", "1er cycle", "2e cycle")</f>
        <v>1er cycle</v>
      </c>
      <c r="C25" s="6" t="s">
        <v>58</v>
      </c>
      <c r="D25" s="6" t="s">
        <v>273</v>
      </c>
      <c r="E25" s="6" t="s">
        <v>280</v>
      </c>
      <c r="F25" s="6" t="s">
        <v>282</v>
      </c>
      <c r="G25" s="7">
        <v>45264</v>
      </c>
      <c r="H2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Surrey</v>
      </c>
      <c r="I25" s="8">
        <v>100741500</v>
      </c>
      <c r="J25" s="8">
        <v>95641500</v>
      </c>
      <c r="K25" s="8">
        <v>10050</v>
      </c>
      <c r="L25" s="8">
        <v>2950</v>
      </c>
      <c r="M25" s="8">
        <v>2800</v>
      </c>
      <c r="N25" s="8">
        <v>13000</v>
      </c>
      <c r="O25" s="8">
        <v>18500</v>
      </c>
      <c r="P25" s="3"/>
      <c r="Q25" s="6"/>
    </row>
    <row r="26" spans="1:17" x14ac:dyDescent="0.35">
      <c r="A26" s="6" t="s">
        <v>33</v>
      </c>
      <c r="B26" s="6" t="str">
        <f>IF(HAF[[#This Row],[Programme]]="Fonds pour accélérer la construction de logements", "1er cycle", "2e cycle")</f>
        <v>1er cycle</v>
      </c>
      <c r="C26" s="6" t="s">
        <v>59</v>
      </c>
      <c r="D26" s="6" t="s">
        <v>273</v>
      </c>
      <c r="E26" s="6" t="s">
        <v>280</v>
      </c>
      <c r="F26" s="6" t="s">
        <v>282</v>
      </c>
      <c r="G26" s="7">
        <v>45337</v>
      </c>
      <c r="H2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District de Saanich</v>
      </c>
      <c r="I26" s="8">
        <v>14936100.699999999</v>
      </c>
      <c r="J26" s="8">
        <v>14936101</v>
      </c>
      <c r="K26" s="8">
        <v>1214</v>
      </c>
      <c r="L26" s="8">
        <v>513</v>
      </c>
      <c r="M26" s="8">
        <v>513</v>
      </c>
      <c r="N26" s="8">
        <v>1727</v>
      </c>
      <c r="O26" s="8">
        <v>4766</v>
      </c>
      <c r="P26" s="3"/>
      <c r="Q26" s="6"/>
    </row>
    <row r="27" spans="1:17" x14ac:dyDescent="0.35">
      <c r="A27" s="6" t="s">
        <v>33</v>
      </c>
      <c r="B27" s="6" t="str">
        <f>IF(HAF[[#This Row],[Programme]]="Fonds pour accélérer la construction de logements", "1er cycle", "2e cycle")</f>
        <v>1er cycle</v>
      </c>
      <c r="C27" s="6" t="s">
        <v>60</v>
      </c>
      <c r="D27" s="6" t="s">
        <v>273</v>
      </c>
      <c r="E27" s="6" t="s">
        <v>280</v>
      </c>
      <c r="F27" s="6" t="s">
        <v>282</v>
      </c>
      <c r="G27" s="7">
        <v>45218</v>
      </c>
      <c r="H2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Kelowna</v>
      </c>
      <c r="I27" s="8">
        <v>31558610</v>
      </c>
      <c r="J27" s="8">
        <v>31558610</v>
      </c>
      <c r="K27" s="8">
        <v>6480</v>
      </c>
      <c r="L27" s="8">
        <v>950</v>
      </c>
      <c r="M27" s="8">
        <v>950</v>
      </c>
      <c r="N27" s="8">
        <v>7430</v>
      </c>
      <c r="O27" s="8">
        <v>20680</v>
      </c>
      <c r="P27" s="3"/>
      <c r="Q27" s="6"/>
    </row>
    <row r="28" spans="1:17" x14ac:dyDescent="0.35">
      <c r="A28" s="6" t="s">
        <v>33</v>
      </c>
      <c r="B28" s="6" t="str">
        <f>IF(HAF[[#This Row],[Programme]]="Fonds pour accélérer la construction de logements", "1er cycle", "2e cycle")</f>
        <v>1er cycle</v>
      </c>
      <c r="C28" s="6" t="s">
        <v>61</v>
      </c>
      <c r="D28" s="6" t="s">
        <v>273</v>
      </c>
      <c r="E28" s="6" t="s">
        <v>280</v>
      </c>
      <c r="F28" s="6" t="s">
        <v>282</v>
      </c>
      <c r="G28" s="7">
        <v>45310</v>
      </c>
      <c r="H2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Ville de North Vancouver</v>
      </c>
      <c r="I28" s="8">
        <v>18599100</v>
      </c>
      <c r="J28" s="8">
        <v>18599100</v>
      </c>
      <c r="K28" s="8">
        <v>1365</v>
      </c>
      <c r="L28" s="8">
        <v>530</v>
      </c>
      <c r="M28" s="8">
        <v>530</v>
      </c>
      <c r="N28" s="8">
        <v>1895</v>
      </c>
      <c r="O28" s="8">
        <v>3170</v>
      </c>
      <c r="P28" s="3"/>
      <c r="Q28" s="6"/>
    </row>
    <row r="29" spans="1:17" x14ac:dyDescent="0.35">
      <c r="A29" s="6" t="s">
        <v>33</v>
      </c>
      <c r="B29" s="6" t="str">
        <f>IF(HAF[[#This Row],[Programme]]="Fonds pour accélérer la construction de logements", "1er cycle", "2e cycle")</f>
        <v>1er cycle</v>
      </c>
      <c r="C29" s="6" t="s">
        <v>62</v>
      </c>
      <c r="D29" s="6" t="s">
        <v>273</v>
      </c>
      <c r="E29" s="6" t="s">
        <v>280</v>
      </c>
      <c r="F29" s="6" t="s">
        <v>282</v>
      </c>
      <c r="G29" s="7">
        <v>45264</v>
      </c>
      <c r="H2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Burnaby</v>
      </c>
      <c r="I29" s="8">
        <v>43409600</v>
      </c>
      <c r="J29" s="8">
        <v>43409600</v>
      </c>
      <c r="K29" s="8">
        <v>10050</v>
      </c>
      <c r="L29" s="8">
        <v>1290</v>
      </c>
      <c r="M29" s="8">
        <v>1290</v>
      </c>
      <c r="N29" s="8">
        <v>11340</v>
      </c>
      <c r="O29" s="8">
        <v>11950</v>
      </c>
      <c r="P29" s="3"/>
      <c r="Q29" s="6"/>
    </row>
    <row r="30" spans="1:17" x14ac:dyDescent="0.35">
      <c r="A30" s="6" t="s">
        <v>33</v>
      </c>
      <c r="B30" s="6" t="str">
        <f>IF(HAF[[#This Row],[Programme]]="Fonds pour accélérer la construction de logements", "1er cycle", "2e cycle")</f>
        <v>1er cycle</v>
      </c>
      <c r="C30" s="6" t="s">
        <v>63</v>
      </c>
      <c r="D30" s="6" t="s">
        <v>273</v>
      </c>
      <c r="E30" s="6" t="s">
        <v>280</v>
      </c>
      <c r="F30" s="6" t="s">
        <v>282</v>
      </c>
      <c r="G30" s="7">
        <v>45236</v>
      </c>
      <c r="H3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Vancouver</v>
      </c>
      <c r="I30" s="8">
        <v>119358000</v>
      </c>
      <c r="J30" s="8">
        <v>114983000</v>
      </c>
      <c r="K30" s="8">
        <v>12500</v>
      </c>
      <c r="L30" s="8">
        <v>3325</v>
      </c>
      <c r="M30" s="8">
        <v>3200</v>
      </c>
      <c r="N30" s="8">
        <v>15825</v>
      </c>
      <c r="O30" s="8">
        <v>41000</v>
      </c>
      <c r="P30" s="3"/>
      <c r="Q30" s="6"/>
    </row>
    <row r="31" spans="1:17" x14ac:dyDescent="0.35">
      <c r="A31" s="6" t="s">
        <v>33</v>
      </c>
      <c r="B31" s="6" t="str">
        <f>IF(HAF[[#This Row],[Programme]]="Fonds pour accélérer la construction de logements", "1er cycle", "2e cycle")</f>
        <v>1er cycle</v>
      </c>
      <c r="C31" s="6" t="s">
        <v>64</v>
      </c>
      <c r="D31" s="6" t="s">
        <v>273</v>
      </c>
      <c r="E31" s="6" t="s">
        <v>280</v>
      </c>
      <c r="F31" s="6" t="s">
        <v>282</v>
      </c>
      <c r="G31" s="7">
        <v>45274</v>
      </c>
      <c r="H3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Richmond</v>
      </c>
      <c r="I31" s="8">
        <v>35932000</v>
      </c>
      <c r="J31" s="8">
        <v>35932000</v>
      </c>
      <c r="K31" s="8">
        <v>4972</v>
      </c>
      <c r="L31" s="8">
        <v>1022</v>
      </c>
      <c r="M31" s="8">
        <v>1022</v>
      </c>
      <c r="N31" s="8">
        <v>5994</v>
      </c>
      <c r="O31" s="8">
        <v>3125</v>
      </c>
      <c r="P31" s="3"/>
      <c r="Q31" s="6"/>
    </row>
    <row r="32" spans="1:17" x14ac:dyDescent="0.35">
      <c r="A32" s="6" t="s">
        <v>33</v>
      </c>
      <c r="B32" s="6" t="str">
        <f>IF(HAF[[#This Row],[Programme]]="Fonds pour accélérer la construction de logements", "1er cycle", "2e cycle")</f>
        <v>1er cycle</v>
      </c>
      <c r="C32" s="6" t="s">
        <v>65</v>
      </c>
      <c r="D32" s="6" t="s">
        <v>273</v>
      </c>
      <c r="E32" s="6" t="s">
        <v>280</v>
      </c>
      <c r="F32" s="6" t="s">
        <v>282</v>
      </c>
      <c r="G32" s="7">
        <v>45303</v>
      </c>
      <c r="H3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District de Squamish</v>
      </c>
      <c r="I32" s="8">
        <v>7007894.2999999998</v>
      </c>
      <c r="J32" s="8">
        <v>7007894</v>
      </c>
      <c r="K32" s="8">
        <v>1336</v>
      </c>
      <c r="L32" s="8">
        <v>203</v>
      </c>
      <c r="M32" s="8">
        <v>203</v>
      </c>
      <c r="N32" s="8">
        <v>1539</v>
      </c>
      <c r="O32" s="8">
        <v>1350</v>
      </c>
      <c r="P32" s="3"/>
      <c r="Q32" s="6"/>
    </row>
    <row r="33" spans="1:17" x14ac:dyDescent="0.35">
      <c r="A33" s="6" t="s">
        <v>33</v>
      </c>
      <c r="B33" s="6" t="str">
        <f>IF(HAF[[#This Row],[Programme]]="Fonds pour accélérer la construction de logements", "1er cycle", "2e cycle")</f>
        <v>1er cycle</v>
      </c>
      <c r="C33" s="6" t="s">
        <v>66</v>
      </c>
      <c r="D33" s="6" t="s">
        <v>273</v>
      </c>
      <c r="E33" s="6" t="s">
        <v>281</v>
      </c>
      <c r="F33" s="6" t="s">
        <v>282</v>
      </c>
      <c r="G33" s="7">
        <v>45322</v>
      </c>
      <c r="H3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District de Tofino</v>
      </c>
      <c r="I33" s="8">
        <v>1487174.8</v>
      </c>
      <c r="J33" s="8">
        <v>1487175</v>
      </c>
      <c r="K33" s="8">
        <v>178</v>
      </c>
      <c r="L33" s="8">
        <v>34</v>
      </c>
      <c r="M33" s="8">
        <v>34</v>
      </c>
      <c r="N33" s="8">
        <v>212</v>
      </c>
      <c r="O33" s="8">
        <v>514</v>
      </c>
      <c r="P33" s="3"/>
      <c r="Q33" s="6"/>
    </row>
    <row r="34" spans="1:17" x14ac:dyDescent="0.35">
      <c r="A34" s="6" t="s">
        <v>33</v>
      </c>
      <c r="B34" s="6" t="str">
        <f>IF(HAF[[#This Row],[Programme]]="Fonds pour accélérer la construction de logements", "1er cycle", "2e cycle")</f>
        <v>1er cycle</v>
      </c>
      <c r="C34" s="6" t="s">
        <v>67</v>
      </c>
      <c r="D34" s="6" t="s">
        <v>273</v>
      </c>
      <c r="E34" s="6" t="s">
        <v>281</v>
      </c>
      <c r="F34" s="6" t="s">
        <v>282</v>
      </c>
      <c r="G34" s="7">
        <v>45315</v>
      </c>
      <c r="H3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Sun Peaks Mountain Resort</v>
      </c>
      <c r="I34" s="8">
        <v>1525798.6</v>
      </c>
      <c r="J34" s="8">
        <v>1525799</v>
      </c>
      <c r="K34" s="8">
        <v>248</v>
      </c>
      <c r="L34" s="8">
        <v>33</v>
      </c>
      <c r="M34" s="8">
        <v>33</v>
      </c>
      <c r="N34" s="8">
        <v>281</v>
      </c>
      <c r="O34" s="8">
        <v>350</v>
      </c>
      <c r="P34" s="3"/>
      <c r="Q34" s="6"/>
    </row>
    <row r="35" spans="1:17" x14ac:dyDescent="0.35">
      <c r="A35" s="6" t="s">
        <v>33</v>
      </c>
      <c r="B35" s="6" t="str">
        <f>IF(HAF[[#This Row],[Programme]]="Fonds pour accélérer la construction de logements", "1er cycle", "2e cycle")</f>
        <v>1er cycle</v>
      </c>
      <c r="C35" s="6" t="s">
        <v>68</v>
      </c>
      <c r="D35" s="6" t="s">
        <v>273</v>
      </c>
      <c r="E35" s="6" t="s">
        <v>281</v>
      </c>
      <c r="F35" s="6" t="s">
        <v>282</v>
      </c>
      <c r="G35" s="7">
        <v>45317</v>
      </c>
      <c r="H3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Gibsons</v>
      </c>
      <c r="I35" s="8">
        <v>2314142</v>
      </c>
      <c r="J35" s="8">
        <v>2110142</v>
      </c>
      <c r="K35" s="8">
        <v>212</v>
      </c>
      <c r="L35" s="8">
        <v>62</v>
      </c>
      <c r="M35" s="8">
        <v>58</v>
      </c>
      <c r="N35" s="8">
        <v>274</v>
      </c>
      <c r="O35" s="8">
        <v>980</v>
      </c>
      <c r="P35" s="3"/>
      <c r="Q35" s="6"/>
    </row>
    <row r="36" spans="1:17" x14ac:dyDescent="0.35">
      <c r="A36" s="6" t="s">
        <v>33</v>
      </c>
      <c r="B36" s="6" t="str">
        <f>IF(HAF[[#This Row],[Programme]]="Fonds pour accélérer la construction de logements", "1er cycle", "2e cycle")</f>
        <v>1er cycle</v>
      </c>
      <c r="C36" s="6" t="s">
        <v>69</v>
      </c>
      <c r="D36" s="6" t="s">
        <v>273</v>
      </c>
      <c r="E36" s="6" t="s">
        <v>281</v>
      </c>
      <c r="F36" s="6" t="s">
        <v>282</v>
      </c>
      <c r="G36" s="7">
        <v>45308</v>
      </c>
      <c r="H3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Duncan</v>
      </c>
      <c r="I36" s="8">
        <v>2637813.7999999998</v>
      </c>
      <c r="J36" s="8">
        <v>2637814</v>
      </c>
      <c r="K36" s="8">
        <v>240</v>
      </c>
      <c r="L36" s="8">
        <v>73</v>
      </c>
      <c r="M36" s="8">
        <v>73</v>
      </c>
      <c r="N36" s="8">
        <v>313</v>
      </c>
      <c r="O36" s="8">
        <v>1060</v>
      </c>
      <c r="P36" s="3"/>
      <c r="Q36" s="6"/>
    </row>
    <row r="37" spans="1:17" x14ac:dyDescent="0.35">
      <c r="A37" s="6" t="s">
        <v>33</v>
      </c>
      <c r="B37" s="6" t="str">
        <f>IF(HAF[[#This Row],[Programme]]="Fonds pour accélérer la construction de logements", "1er cycle", "2e cycle")</f>
        <v>1er cycle</v>
      </c>
      <c r="C37" s="6" t="s">
        <v>70</v>
      </c>
      <c r="D37" s="6" t="s">
        <v>273</v>
      </c>
      <c r="E37" s="6" t="s">
        <v>281</v>
      </c>
      <c r="F37" s="6" t="s">
        <v>282</v>
      </c>
      <c r="G37" s="7">
        <v>45321</v>
      </c>
      <c r="H3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Village de Pemberton</v>
      </c>
      <c r="I37" s="8">
        <v>2740376.6</v>
      </c>
      <c r="J37" s="8">
        <v>2740377</v>
      </c>
      <c r="K37" s="8">
        <v>261</v>
      </c>
      <c r="L37" s="8">
        <v>98</v>
      </c>
      <c r="M37" s="8">
        <v>98</v>
      </c>
      <c r="N37" s="8">
        <v>359</v>
      </c>
      <c r="O37" s="8">
        <v>1995</v>
      </c>
      <c r="P37" s="3"/>
      <c r="Q37" s="6"/>
    </row>
    <row r="38" spans="1:17" x14ac:dyDescent="0.35">
      <c r="A38" s="6" t="s">
        <v>33</v>
      </c>
      <c r="B38" s="6" t="str">
        <f>IF(HAF[[#This Row],[Programme]]="Fonds pour accélérer la construction de logements", "1er cycle", "2e cycle")</f>
        <v>1er cycle</v>
      </c>
      <c r="C38" s="6" t="s">
        <v>71</v>
      </c>
      <c r="D38" s="6" t="s">
        <v>273</v>
      </c>
      <c r="E38" s="6" t="s">
        <v>281</v>
      </c>
      <c r="F38" s="6" t="s">
        <v>282</v>
      </c>
      <c r="G38" s="7">
        <v>45314</v>
      </c>
      <c r="H3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Village de Radium Hot Springs</v>
      </c>
      <c r="I38" s="8">
        <v>613444.80000000005</v>
      </c>
      <c r="J38" s="8">
        <v>613445</v>
      </c>
      <c r="K38" s="8">
        <v>31</v>
      </c>
      <c r="L38" s="8">
        <v>16</v>
      </c>
      <c r="M38" s="8">
        <v>16</v>
      </c>
      <c r="N38" s="8">
        <v>47</v>
      </c>
      <c r="O38" s="8">
        <v>54</v>
      </c>
      <c r="P38" s="3"/>
      <c r="Q38" s="6"/>
    </row>
    <row r="39" spans="1:17" x14ac:dyDescent="0.35">
      <c r="A39" s="6" t="s">
        <v>33</v>
      </c>
      <c r="B39" s="6" t="str">
        <f>IF(HAF[[#This Row],[Programme]]="Fonds pour accélérer la construction de logements", "1er cycle", "2e cycle")</f>
        <v>1er cycle</v>
      </c>
      <c r="C39" s="6" t="s">
        <v>72</v>
      </c>
      <c r="D39" s="6" t="s">
        <v>273</v>
      </c>
      <c r="E39" s="6" t="s">
        <v>281</v>
      </c>
      <c r="F39" s="6" t="s">
        <v>282</v>
      </c>
      <c r="G39" s="7">
        <v>45310</v>
      </c>
      <c r="H3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Lake Cowichan</v>
      </c>
      <c r="I39" s="8">
        <v>885750</v>
      </c>
      <c r="J39" s="8">
        <v>885750</v>
      </c>
      <c r="K39" s="8">
        <v>75</v>
      </c>
      <c r="L39" s="8">
        <v>20</v>
      </c>
      <c r="M39" s="8">
        <v>20</v>
      </c>
      <c r="N39" s="8">
        <v>95</v>
      </c>
      <c r="O39" s="8">
        <v>75</v>
      </c>
      <c r="P39" s="3"/>
      <c r="Q39" s="6"/>
    </row>
    <row r="40" spans="1:17" x14ac:dyDescent="0.35">
      <c r="A40" s="6" t="s">
        <v>33</v>
      </c>
      <c r="B40" s="6" t="str">
        <f>IF(HAF[[#This Row],[Programme]]="Fonds pour accélérer la construction de logements", "1er cycle", "2e cycle")</f>
        <v>1er cycle</v>
      </c>
      <c r="C40" s="6" t="s">
        <v>73</v>
      </c>
      <c r="D40" s="6" t="s">
        <v>273</v>
      </c>
      <c r="E40" s="6" t="s">
        <v>281</v>
      </c>
      <c r="F40" s="6" t="s">
        <v>282</v>
      </c>
      <c r="G40" s="7">
        <v>45321</v>
      </c>
      <c r="H4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Bowen Island</v>
      </c>
      <c r="I40" s="8">
        <v>1812000</v>
      </c>
      <c r="J40" s="8">
        <v>1652000</v>
      </c>
      <c r="K40" s="8">
        <v>105</v>
      </c>
      <c r="L40" s="8">
        <v>40</v>
      </c>
      <c r="M40" s="8">
        <v>35</v>
      </c>
      <c r="N40" s="8">
        <v>145</v>
      </c>
      <c r="O40" s="8">
        <v>149</v>
      </c>
      <c r="P40" s="3"/>
      <c r="Q40" s="6"/>
    </row>
    <row r="41" spans="1:17" x14ac:dyDescent="0.35">
      <c r="A41" s="6" t="s">
        <v>33</v>
      </c>
      <c r="B41" s="6" t="str">
        <f>IF(HAF[[#This Row],[Programme]]="Fonds pour accélérer la construction de logements", "1er cycle", "2e cycle")</f>
        <v>1er cycle</v>
      </c>
      <c r="C41" s="6" t="s">
        <v>74</v>
      </c>
      <c r="D41" s="6" t="s">
        <v>273</v>
      </c>
      <c r="E41" s="6" t="s">
        <v>281</v>
      </c>
      <c r="F41" s="6" t="s">
        <v>282</v>
      </c>
      <c r="G41" s="7">
        <v>45316</v>
      </c>
      <c r="H4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District d'Ucluelet</v>
      </c>
      <c r="I41" s="8">
        <v>2095292.5</v>
      </c>
      <c r="J41" s="8">
        <v>2095293</v>
      </c>
      <c r="K41" s="8">
        <v>100</v>
      </c>
      <c r="L41" s="8">
        <v>65</v>
      </c>
      <c r="M41" s="8">
        <v>65</v>
      </c>
      <c r="N41" s="8">
        <v>165</v>
      </c>
      <c r="O41" s="8">
        <v>918</v>
      </c>
      <c r="P41" s="3"/>
      <c r="Q41" s="6"/>
    </row>
    <row r="42" spans="1:17" x14ac:dyDescent="0.35">
      <c r="A42" s="6" t="s">
        <v>33</v>
      </c>
      <c r="B42" s="6" t="str">
        <f>IF(HAF[[#This Row],[Programme]]="Fonds pour accélérer la construction de logements", "1er cycle", "2e cycle")</f>
        <v>1er cycle</v>
      </c>
      <c r="C42" s="6" t="s">
        <v>75</v>
      </c>
      <c r="D42" s="6" t="s">
        <v>273</v>
      </c>
      <c r="E42" s="6" t="s">
        <v>281</v>
      </c>
      <c r="F42" s="6" t="s">
        <v>283</v>
      </c>
      <c r="G42" s="7">
        <v>45281</v>
      </c>
      <c r="H4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Aitchelitz</v>
      </c>
      <c r="I42" s="8">
        <v>280520</v>
      </c>
      <c r="J42" s="8">
        <v>280520</v>
      </c>
      <c r="K42" s="8">
        <v>4</v>
      </c>
      <c r="L42" s="8">
        <v>5</v>
      </c>
      <c r="M42" s="8">
        <v>5</v>
      </c>
      <c r="N42" s="8">
        <v>9</v>
      </c>
      <c r="O42" s="8">
        <v>22</v>
      </c>
      <c r="P42" s="3"/>
      <c r="Q42" s="6"/>
    </row>
    <row r="43" spans="1:17" x14ac:dyDescent="0.35">
      <c r="A43" s="6" t="s">
        <v>33</v>
      </c>
      <c r="B43" s="6" t="str">
        <f>IF(HAF[[#This Row],[Programme]]="Fonds pour accélérer la construction de logements", "1er cycle", "2e cycle")</f>
        <v>1er cycle</v>
      </c>
      <c r="C43" s="6" t="s">
        <v>76</v>
      </c>
      <c r="D43" s="6" t="s">
        <v>273</v>
      </c>
      <c r="E43" s="6" t="s">
        <v>281</v>
      </c>
      <c r="F43" s="6" t="s">
        <v>283</v>
      </c>
      <c r="G43" s="7">
        <v>45314</v>
      </c>
      <c r="H4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Tsawwassen</v>
      </c>
      <c r="I43" s="8">
        <v>2764000</v>
      </c>
      <c r="J43" s="8">
        <v>2480000</v>
      </c>
      <c r="K43" s="8">
        <v>18</v>
      </c>
      <c r="L43" s="8">
        <v>46</v>
      </c>
      <c r="M43" s="8">
        <v>42</v>
      </c>
      <c r="N43" s="8">
        <v>64</v>
      </c>
      <c r="O43" s="8">
        <v>270</v>
      </c>
      <c r="P43" s="3"/>
      <c r="Q43" s="6"/>
    </row>
    <row r="44" spans="1:17" x14ac:dyDescent="0.35">
      <c r="A44" s="6" t="s">
        <v>33</v>
      </c>
      <c r="B44" s="6" t="str">
        <f>IF(HAF[[#This Row],[Programme]]="Fonds pour accélérer la construction de logements", "1er cycle", "2e cycle")</f>
        <v>1er cycle</v>
      </c>
      <c r="C44" s="6" t="s">
        <v>77</v>
      </c>
      <c r="D44" s="6" t="s">
        <v>273</v>
      </c>
      <c r="E44" s="6" t="s">
        <v>281</v>
      </c>
      <c r="F44" s="6" t="s">
        <v>283</v>
      </c>
      <c r="G44" s="7">
        <v>45294</v>
      </c>
      <c r="H4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d'Ulkatcho</v>
      </c>
      <c r="I44" s="8">
        <v>455000</v>
      </c>
      <c r="J44" s="8">
        <v>455000</v>
      </c>
      <c r="K44" s="8">
        <v>4</v>
      </c>
      <c r="L44" s="8">
        <v>7</v>
      </c>
      <c r="M44" s="8">
        <v>7</v>
      </c>
      <c r="N44" s="8">
        <v>11</v>
      </c>
      <c r="O44" s="8">
        <v>74</v>
      </c>
      <c r="P44" s="3"/>
      <c r="Q44" s="6"/>
    </row>
    <row r="45" spans="1:17" x14ac:dyDescent="0.35">
      <c r="A45" s="6" t="s">
        <v>33</v>
      </c>
      <c r="B45" s="6" t="str">
        <f>IF(HAF[[#This Row],[Programme]]="Fonds pour accélérer la construction de logements", "1er cycle", "2e cycle")</f>
        <v>1er cycle</v>
      </c>
      <c r="C45" s="6" t="s">
        <v>78</v>
      </c>
      <c r="D45" s="6" t="s">
        <v>273</v>
      </c>
      <c r="E45" s="6" t="s">
        <v>281</v>
      </c>
      <c r="F45" s="6" t="s">
        <v>283</v>
      </c>
      <c r="G45" s="7">
        <v>45302</v>
      </c>
      <c r="H4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des Lheidli T'enneh</v>
      </c>
      <c r="I45" s="8">
        <v>757000</v>
      </c>
      <c r="J45" s="8">
        <v>757000</v>
      </c>
      <c r="K45" s="8">
        <v>1</v>
      </c>
      <c r="L45" s="8">
        <v>11</v>
      </c>
      <c r="M45" s="8">
        <v>11</v>
      </c>
      <c r="N45" s="8">
        <v>12</v>
      </c>
      <c r="O45" s="8">
        <v>225</v>
      </c>
      <c r="P45" s="3"/>
      <c r="Q45" s="6"/>
    </row>
    <row r="46" spans="1:17" x14ac:dyDescent="0.35">
      <c r="A46" s="6" t="s">
        <v>33</v>
      </c>
      <c r="B46" s="6" t="str">
        <f>IF(HAF[[#This Row],[Programme]]="Fonds pour accélérer la construction de logements", "1er cycle", "2e cycle")</f>
        <v>1er cycle</v>
      </c>
      <c r="C46" s="6" t="s">
        <v>79</v>
      </c>
      <c r="D46" s="6" t="s">
        <v>273</v>
      </c>
      <c r="E46" s="6" t="s">
        <v>281</v>
      </c>
      <c r="F46" s="6" t="s">
        <v>283</v>
      </c>
      <c r="G46" s="7">
        <v>45280</v>
      </c>
      <c r="H4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Kitasoo et des Xai'xais</v>
      </c>
      <c r="I46" s="8">
        <v>1089122.3</v>
      </c>
      <c r="J46" s="8">
        <v>1089122</v>
      </c>
      <c r="K46" s="8">
        <v>16</v>
      </c>
      <c r="L46" s="8">
        <v>21</v>
      </c>
      <c r="M46" s="8">
        <v>21</v>
      </c>
      <c r="N46" s="8">
        <v>37</v>
      </c>
      <c r="O46" s="8">
        <v>122</v>
      </c>
      <c r="P46" s="3"/>
      <c r="Q46" s="6"/>
    </row>
    <row r="47" spans="1:17" x14ac:dyDescent="0.35">
      <c r="A47" s="6" t="s">
        <v>33</v>
      </c>
      <c r="B47" s="6" t="str">
        <f>IF(HAF[[#This Row],[Programme]]="Fonds pour accélérer la construction de logements", "1er cycle", "2e cycle")</f>
        <v>1er cycle</v>
      </c>
      <c r="C47" s="6" t="s">
        <v>80</v>
      </c>
      <c r="D47" s="6" t="s">
        <v>273</v>
      </c>
      <c r="E47" s="6" t="s">
        <v>281</v>
      </c>
      <c r="F47" s="6" t="s">
        <v>283</v>
      </c>
      <c r="G47" s="7">
        <v>45295</v>
      </c>
      <c r="H4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Boston Bar</v>
      </c>
      <c r="I47" s="8">
        <v>520000</v>
      </c>
      <c r="J47" s="8">
        <v>520000</v>
      </c>
      <c r="K47" s="8">
        <v>0</v>
      </c>
      <c r="L47" s="8">
        <v>8</v>
      </c>
      <c r="M47" s="8">
        <v>8</v>
      </c>
      <c r="N47" s="8">
        <v>8</v>
      </c>
      <c r="O47" s="8">
        <v>65</v>
      </c>
      <c r="P47" s="3"/>
      <c r="Q47" s="6"/>
    </row>
    <row r="48" spans="1:17" x14ac:dyDescent="0.35">
      <c r="A48" s="6" t="s">
        <v>33</v>
      </c>
      <c r="B48" s="6" t="str">
        <f>IF(HAF[[#This Row],[Programme]]="Fonds pour accélérer la construction de logements", "1er cycle", "2e cycle")</f>
        <v>1er cycle</v>
      </c>
      <c r="C48" s="6" t="s">
        <v>81</v>
      </c>
      <c r="D48" s="6" t="s">
        <v>273</v>
      </c>
      <c r="E48" s="6" t="s">
        <v>281</v>
      </c>
      <c r="F48" s="6" t="s">
        <v>283</v>
      </c>
      <c r="G48" s="7">
        <v>45289</v>
      </c>
      <c r="H4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Bande de Seabird Island</v>
      </c>
      <c r="I48" s="8">
        <v>2992000</v>
      </c>
      <c r="J48" s="8">
        <v>2992000</v>
      </c>
      <c r="K48" s="8">
        <v>10</v>
      </c>
      <c r="L48" s="8">
        <v>50</v>
      </c>
      <c r="M48" s="8">
        <v>50</v>
      </c>
      <c r="N48" s="8">
        <v>60</v>
      </c>
      <c r="O48" s="8">
        <v>251</v>
      </c>
      <c r="P48" s="3"/>
      <c r="Q48" s="6"/>
    </row>
    <row r="49" spans="1:17" x14ac:dyDescent="0.35">
      <c r="A49" s="6" t="s">
        <v>33</v>
      </c>
      <c r="B49" s="6" t="str">
        <f>IF(HAF[[#This Row],[Programme]]="Fonds pour accélérer la construction de logements", "1er cycle", "2e cycle")</f>
        <v>1er cycle</v>
      </c>
      <c r="C49" s="6" t="s">
        <v>82</v>
      </c>
      <c r="D49" s="6" t="s">
        <v>273</v>
      </c>
      <c r="E49" s="6" t="s">
        <v>281</v>
      </c>
      <c r="F49" s="6" t="s">
        <v>283</v>
      </c>
      <c r="G49" s="7">
        <v>45281</v>
      </c>
      <c r="H4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Skowkale</v>
      </c>
      <c r="I49" s="8">
        <v>368000</v>
      </c>
      <c r="J49" s="8">
        <v>368000</v>
      </c>
      <c r="K49" s="8">
        <v>4</v>
      </c>
      <c r="L49" s="8">
        <v>6</v>
      </c>
      <c r="M49" s="8">
        <v>6</v>
      </c>
      <c r="N49" s="8">
        <v>10</v>
      </c>
      <c r="O49" s="8">
        <v>24</v>
      </c>
      <c r="P49" s="3"/>
      <c r="Q49" s="6"/>
    </row>
    <row r="50" spans="1:17" x14ac:dyDescent="0.35">
      <c r="A50" s="6" t="s">
        <v>33</v>
      </c>
      <c r="B50" s="6" t="str">
        <f>IF(HAF[[#This Row],[Programme]]="Fonds pour accélérer la construction de logements", "1er cycle", "2e cycle")</f>
        <v>1er cycle</v>
      </c>
      <c r="C50" s="6" t="s">
        <v>83</v>
      </c>
      <c r="D50" s="6" t="s">
        <v>273</v>
      </c>
      <c r="E50" s="6" t="s">
        <v>281</v>
      </c>
      <c r="F50" s="6" t="s">
        <v>283</v>
      </c>
      <c r="G50" s="7">
        <v>45281</v>
      </c>
      <c r="H5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Yakweakwioose</v>
      </c>
      <c r="I50" s="8">
        <v>208000</v>
      </c>
      <c r="J50" s="8">
        <v>208000</v>
      </c>
      <c r="K50" s="8">
        <v>4</v>
      </c>
      <c r="L50" s="8">
        <v>4</v>
      </c>
      <c r="M50" s="8">
        <v>4</v>
      </c>
      <c r="N50" s="8">
        <v>8</v>
      </c>
      <c r="O50" s="8">
        <v>17</v>
      </c>
      <c r="P50" s="3"/>
      <c r="Q50" s="6"/>
    </row>
    <row r="51" spans="1:17" x14ac:dyDescent="0.35">
      <c r="A51" s="6" t="s">
        <v>33</v>
      </c>
      <c r="B51" s="6" t="str">
        <f>IF(HAF[[#This Row],[Programme]]="Fonds pour accélérer la construction de logements", "1er cycle", "2e cycle")</f>
        <v>1er cycle</v>
      </c>
      <c r="C51" s="6" t="s">
        <v>84</v>
      </c>
      <c r="D51" s="6" t="s">
        <v>273</v>
      </c>
      <c r="E51" s="6" t="s">
        <v>281</v>
      </c>
      <c r="F51" s="6" t="s">
        <v>283</v>
      </c>
      <c r="G51" s="7">
        <v>45279</v>
      </c>
      <c r="H5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Lytton</v>
      </c>
      <c r="I51" s="8">
        <v>1396000</v>
      </c>
      <c r="J51" s="8">
        <v>1396000</v>
      </c>
      <c r="K51" s="8">
        <v>6</v>
      </c>
      <c r="L51" s="8">
        <v>20</v>
      </c>
      <c r="M51" s="8">
        <v>20</v>
      </c>
      <c r="N51" s="8">
        <v>26</v>
      </c>
      <c r="O51" s="8">
        <v>176</v>
      </c>
      <c r="P51" s="3"/>
      <c r="Q51" s="6"/>
    </row>
    <row r="52" spans="1:17" x14ac:dyDescent="0.35">
      <c r="A52" s="6" t="s">
        <v>33</v>
      </c>
      <c r="B52" s="6" t="str">
        <f>IF(HAF[[#This Row],[Programme]]="Fonds pour accélérer la construction de logements", "1er cycle", "2e cycle")</f>
        <v>1er cycle</v>
      </c>
      <c r="C52" s="6" t="s">
        <v>85</v>
      </c>
      <c r="D52" s="6" t="s">
        <v>273</v>
      </c>
      <c r="E52" s="6" t="s">
        <v>281</v>
      </c>
      <c r="F52" s="6" t="s">
        <v>283</v>
      </c>
      <c r="G52" s="7">
        <v>45306</v>
      </c>
      <c r="H5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Tsal'alh</v>
      </c>
      <c r="I52" s="8">
        <v>1207000</v>
      </c>
      <c r="J52" s="8">
        <v>1065000</v>
      </c>
      <c r="K52" s="8">
        <v>6</v>
      </c>
      <c r="L52" s="8">
        <v>17</v>
      </c>
      <c r="M52" s="8">
        <v>15</v>
      </c>
      <c r="N52" s="8">
        <v>23</v>
      </c>
      <c r="O52" s="8">
        <v>64</v>
      </c>
      <c r="P52" s="3"/>
      <c r="Q52" s="6"/>
    </row>
    <row r="53" spans="1:17" x14ac:dyDescent="0.35">
      <c r="A53" s="24" t="s">
        <v>34</v>
      </c>
      <c r="B53" s="6" t="str">
        <f>IF(HAF[[#This Row],[Programme]]="Fonds pour accélérer la construction de logements", "1er cycle", "2e cycle")</f>
        <v>2e cycle</v>
      </c>
      <c r="C53" s="6" t="s">
        <v>86</v>
      </c>
      <c r="D53" s="6" t="s">
        <v>273</v>
      </c>
      <c r="E53" s="6" t="s">
        <v>280</v>
      </c>
      <c r="F53" s="6" t="s">
        <v>282</v>
      </c>
      <c r="G53" s="7">
        <v>45636</v>
      </c>
      <c r="H5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villégiature de Whistler</v>
      </c>
      <c r="I53" s="8">
        <v>2550853.6</v>
      </c>
      <c r="J53" s="8">
        <v>0</v>
      </c>
      <c r="K53" s="8">
        <v>310</v>
      </c>
      <c r="L53" s="8">
        <v>62</v>
      </c>
      <c r="M53" s="8">
        <v>0</v>
      </c>
      <c r="N53" s="8">
        <v>372</v>
      </c>
      <c r="O53" s="8">
        <v>814</v>
      </c>
      <c r="P53" s="3"/>
      <c r="Q53" s="6"/>
    </row>
    <row r="54" spans="1:17" x14ac:dyDescent="0.35">
      <c r="A54" s="24" t="s">
        <v>34</v>
      </c>
      <c r="B54" s="6" t="str">
        <f>IF(HAF[[#This Row],[Programme]]="Fonds pour accélérer la construction de logements", "1er cycle", "2e cycle")</f>
        <v>2e cycle</v>
      </c>
      <c r="C54" s="6" t="s">
        <v>87</v>
      </c>
      <c r="D54" s="6" t="s">
        <v>273</v>
      </c>
      <c r="E54" s="6" t="s">
        <v>280</v>
      </c>
      <c r="F54" s="6" t="s">
        <v>282</v>
      </c>
      <c r="G54" s="7">
        <v>45637</v>
      </c>
      <c r="H5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Maple Ridge</v>
      </c>
      <c r="I54" s="8">
        <v>16632970</v>
      </c>
      <c r="J54" s="8">
        <v>0</v>
      </c>
      <c r="K54" s="8">
        <v>2383</v>
      </c>
      <c r="L54" s="8">
        <v>480</v>
      </c>
      <c r="M54" s="8">
        <v>0</v>
      </c>
      <c r="N54" s="8">
        <v>2863</v>
      </c>
      <c r="O54" s="8">
        <v>1525</v>
      </c>
      <c r="P54" s="3"/>
      <c r="Q54" s="6"/>
    </row>
    <row r="55" spans="1:17" x14ac:dyDescent="0.35">
      <c r="A55" s="24" t="s">
        <v>34</v>
      </c>
      <c r="B55" s="6" t="str">
        <f>IF(HAF[[#This Row],[Programme]]="Fonds pour accélérer la construction de logements", "1er cycle", "2e cycle")</f>
        <v>2e cycle</v>
      </c>
      <c r="C55" s="6" t="s">
        <v>88</v>
      </c>
      <c r="D55" s="6" t="s">
        <v>273</v>
      </c>
      <c r="E55" s="6" t="s">
        <v>280</v>
      </c>
      <c r="F55" s="6" t="s">
        <v>282</v>
      </c>
      <c r="G55" s="7">
        <v>45631</v>
      </c>
      <c r="H5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Delta</v>
      </c>
      <c r="I55" s="8">
        <v>14213969.699999999</v>
      </c>
      <c r="J55" s="8">
        <v>0</v>
      </c>
      <c r="K55" s="8">
        <v>2095</v>
      </c>
      <c r="L55" s="8">
        <v>424</v>
      </c>
      <c r="M55" s="8">
        <v>0</v>
      </c>
      <c r="N55" s="8">
        <v>2519</v>
      </c>
      <c r="O55" s="8">
        <v>4100</v>
      </c>
      <c r="P55" s="3"/>
      <c r="Q55" s="6"/>
    </row>
    <row r="56" spans="1:17" x14ac:dyDescent="0.35">
      <c r="A56" s="24" t="s">
        <v>34</v>
      </c>
      <c r="B56" s="6" t="str">
        <f>IF(HAF[[#This Row],[Programme]]="Fonds pour accélérer la construction de logements", "1er cycle", "2e cycle")</f>
        <v>2e cycle</v>
      </c>
      <c r="C56" s="6" t="s">
        <v>89</v>
      </c>
      <c r="D56" s="6" t="s">
        <v>273</v>
      </c>
      <c r="E56" s="6" t="s">
        <v>280</v>
      </c>
      <c r="F56" s="6" t="s">
        <v>282</v>
      </c>
      <c r="G56" s="7">
        <v>45645</v>
      </c>
      <c r="H5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West Kelowna</v>
      </c>
      <c r="I56" s="8">
        <v>7978160.9000000004</v>
      </c>
      <c r="J56" s="8">
        <v>0</v>
      </c>
      <c r="K56" s="8">
        <v>1110</v>
      </c>
      <c r="L56" s="8">
        <v>233</v>
      </c>
      <c r="M56" s="8">
        <v>0</v>
      </c>
      <c r="N56" s="8">
        <v>1343</v>
      </c>
      <c r="O56" s="8">
        <v>780</v>
      </c>
      <c r="P56" s="3"/>
      <c r="Q56" s="6"/>
    </row>
    <row r="57" spans="1:17" x14ac:dyDescent="0.35">
      <c r="A57" s="24" t="s">
        <v>34</v>
      </c>
      <c r="B57" s="6" t="str">
        <f>IF(HAF[[#This Row],[Programme]]="Fonds pour accélérer la construction de logements", "1er cycle", "2e cycle")</f>
        <v>2e cycle</v>
      </c>
      <c r="C57" s="6" t="s">
        <v>90</v>
      </c>
      <c r="D57" s="6" t="s">
        <v>273</v>
      </c>
      <c r="E57" s="6" t="s">
        <v>280</v>
      </c>
      <c r="F57" s="6" t="s">
        <v>282</v>
      </c>
      <c r="G57" s="7">
        <v>45635</v>
      </c>
      <c r="H5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Port Coquitlam</v>
      </c>
      <c r="I57" s="8">
        <v>10353323.1</v>
      </c>
      <c r="J57" s="8">
        <v>0</v>
      </c>
      <c r="K57" s="8">
        <v>844</v>
      </c>
      <c r="L57" s="8">
        <v>287</v>
      </c>
      <c r="M57" s="8">
        <v>0</v>
      </c>
      <c r="N57" s="8">
        <v>1131</v>
      </c>
      <c r="O57" s="8">
        <v>956</v>
      </c>
      <c r="P57" s="3"/>
      <c r="Q57" s="6"/>
    </row>
    <row r="58" spans="1:17" x14ac:dyDescent="0.35">
      <c r="A58" s="24" t="s">
        <v>34</v>
      </c>
      <c r="B58" s="6" t="str">
        <f>IF(HAF[[#This Row],[Programme]]="Fonds pour accélérer la construction de logements", "1er cycle", "2e cycle")</f>
        <v>2e cycle</v>
      </c>
      <c r="C58" s="35" t="s">
        <v>297</v>
      </c>
      <c r="D58" s="6" t="s">
        <v>273</v>
      </c>
      <c r="E58" s="6" t="s">
        <v>281</v>
      </c>
      <c r="F58" s="6" t="s">
        <v>285</v>
      </c>
      <c r="G58" s="7">
        <v>45646</v>
      </c>
      <c r="H5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Tsleil-Waututh</v>
      </c>
      <c r="I58" s="8">
        <v>1877091.2</v>
      </c>
      <c r="J58" s="8">
        <v>0</v>
      </c>
      <c r="K58" s="8">
        <v>157</v>
      </c>
      <c r="L58" s="8">
        <v>35</v>
      </c>
      <c r="M58" s="8">
        <v>0</v>
      </c>
      <c r="N58" s="8">
        <v>192</v>
      </c>
      <c r="O58" s="8">
        <v>1501</v>
      </c>
      <c r="P58" s="3"/>
      <c r="Q58" s="6"/>
    </row>
    <row r="59" spans="1:17" x14ac:dyDescent="0.35">
      <c r="A59" s="24" t="s">
        <v>34</v>
      </c>
      <c r="B59" s="6" t="str">
        <f>IF(HAF[[#This Row],[Programme]]="Fonds pour accélérer la construction de logements", "1er cycle", "2e cycle")</f>
        <v>2e cycle</v>
      </c>
      <c r="C59" s="6" t="s">
        <v>91</v>
      </c>
      <c r="D59" s="6" t="s">
        <v>273</v>
      </c>
      <c r="E59" s="6" t="s">
        <v>281</v>
      </c>
      <c r="F59" s="6" t="s">
        <v>283</v>
      </c>
      <c r="G59" s="7">
        <v>45638</v>
      </c>
      <c r="H5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Squamish</v>
      </c>
      <c r="I59" s="8">
        <v>9454000</v>
      </c>
      <c r="J59" s="8">
        <v>0</v>
      </c>
      <c r="K59" s="8">
        <v>235</v>
      </c>
      <c r="L59" s="8">
        <v>131</v>
      </c>
      <c r="M59" s="8">
        <v>0</v>
      </c>
      <c r="N59" s="8">
        <v>366</v>
      </c>
      <c r="O59" s="8">
        <v>1427</v>
      </c>
      <c r="P59" s="3"/>
      <c r="Q59" s="6"/>
    </row>
    <row r="60" spans="1:17" x14ac:dyDescent="0.35">
      <c r="A60" s="24" t="s">
        <v>34</v>
      </c>
      <c r="B60" s="6" t="str">
        <f>IF(HAF[[#This Row],[Programme]]="Fonds pour accélérer la construction de logements", "1er cycle", "2e cycle")</f>
        <v>2e cycle</v>
      </c>
      <c r="C60" s="6" t="s">
        <v>92</v>
      </c>
      <c r="D60" s="6" t="s">
        <v>273</v>
      </c>
      <c r="E60" s="6" t="s">
        <v>281</v>
      </c>
      <c r="F60" s="6" t="s">
        <v>283</v>
      </c>
      <c r="G60" s="7">
        <v>45645</v>
      </c>
      <c r="H6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Bande indienne des Musqueam</v>
      </c>
      <c r="I60" s="8">
        <v>3403996.2</v>
      </c>
      <c r="J60" s="8">
        <v>0</v>
      </c>
      <c r="K60" s="8">
        <v>108</v>
      </c>
      <c r="L60" s="8">
        <v>46</v>
      </c>
      <c r="M60" s="8">
        <v>0</v>
      </c>
      <c r="N60" s="8">
        <v>154</v>
      </c>
      <c r="O60" s="8">
        <v>2367</v>
      </c>
      <c r="P60" s="3"/>
      <c r="Q60" s="6"/>
    </row>
    <row r="61" spans="1:17" x14ac:dyDescent="0.35">
      <c r="A61" s="6" t="s">
        <v>33</v>
      </c>
      <c r="B61" s="6" t="str">
        <f>IF(HAF[[#This Row],[Programme]]="Fonds pour accélérer la construction de logements", "1er cycle", "2e cycle")</f>
        <v>1er cycle</v>
      </c>
      <c r="C61" s="6" t="s">
        <v>93</v>
      </c>
      <c r="D61" s="6" t="s">
        <v>1</v>
      </c>
      <c r="E61" s="6" t="s">
        <v>280</v>
      </c>
      <c r="F61" s="6" t="s">
        <v>282</v>
      </c>
      <c r="G61" s="7">
        <v>45265</v>
      </c>
      <c r="H6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Winnipeg</v>
      </c>
      <c r="I61" s="8">
        <v>122429654</v>
      </c>
      <c r="J61" s="8">
        <v>122429654</v>
      </c>
      <c r="K61" s="8">
        <v>10935</v>
      </c>
      <c r="L61" s="8">
        <v>3166</v>
      </c>
      <c r="M61" s="8">
        <v>3166</v>
      </c>
      <c r="N61" s="8">
        <v>14101</v>
      </c>
      <c r="O61" s="8">
        <v>15867</v>
      </c>
      <c r="P61" s="3"/>
      <c r="Q61" s="6"/>
    </row>
    <row r="62" spans="1:17" x14ac:dyDescent="0.35">
      <c r="A62" s="6" t="s">
        <v>33</v>
      </c>
      <c r="B62" s="6" t="str">
        <f>IF(HAF[[#This Row],[Programme]]="Fonds pour accélérer la construction de logements", "1er cycle", "2e cycle")</f>
        <v>1er cycle</v>
      </c>
      <c r="C62" s="6" t="s">
        <v>94</v>
      </c>
      <c r="D62" s="6" t="s">
        <v>1</v>
      </c>
      <c r="E62" s="6" t="s">
        <v>280</v>
      </c>
      <c r="F62" s="6" t="s">
        <v>282</v>
      </c>
      <c r="G62" s="7">
        <v>45316</v>
      </c>
      <c r="H6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Brandon</v>
      </c>
      <c r="I62" s="8">
        <v>6248360.4000000004</v>
      </c>
      <c r="J62" s="8">
        <v>6248360</v>
      </c>
      <c r="K62" s="8">
        <v>783</v>
      </c>
      <c r="L62" s="8">
        <v>168</v>
      </c>
      <c r="M62" s="8">
        <v>168</v>
      </c>
      <c r="N62" s="8">
        <v>951</v>
      </c>
      <c r="O62" s="8">
        <v>761</v>
      </c>
      <c r="P62" s="3"/>
      <c r="Q62" s="6"/>
    </row>
    <row r="63" spans="1:17" x14ac:dyDescent="0.35">
      <c r="A63" s="6" t="s">
        <v>33</v>
      </c>
      <c r="B63" s="6" t="str">
        <f>IF(HAF[[#This Row],[Programme]]="Fonds pour accélérer la construction de logements", "1er cycle", "2e cycle")</f>
        <v>1er cycle</v>
      </c>
      <c r="C63" s="6" t="s">
        <v>95</v>
      </c>
      <c r="D63" s="6" t="s">
        <v>1</v>
      </c>
      <c r="E63" s="6" t="s">
        <v>281</v>
      </c>
      <c r="F63" s="6" t="s">
        <v>282</v>
      </c>
      <c r="G63" s="7">
        <v>45316</v>
      </c>
      <c r="H6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d'Emerson-Franklin</v>
      </c>
      <c r="I63" s="8">
        <v>1925676</v>
      </c>
      <c r="J63" s="8">
        <v>1925676</v>
      </c>
      <c r="K63" s="8">
        <v>24</v>
      </c>
      <c r="L63" s="8">
        <v>49</v>
      </c>
      <c r="M63" s="8">
        <v>49</v>
      </c>
      <c r="N63" s="8">
        <v>73</v>
      </c>
      <c r="O63" s="8">
        <v>352</v>
      </c>
      <c r="P63" s="3"/>
      <c r="Q63" s="6"/>
    </row>
    <row r="64" spans="1:17" x14ac:dyDescent="0.35">
      <c r="A64" s="6" t="s">
        <v>33</v>
      </c>
      <c r="B64" s="6" t="str">
        <f>IF(HAF[[#This Row],[Programme]]="Fonds pour accélérer la construction de logements", "1er cycle", "2e cycle")</f>
        <v>1er cycle</v>
      </c>
      <c r="C64" s="6" t="s">
        <v>96</v>
      </c>
      <c r="D64" s="6" t="s">
        <v>1</v>
      </c>
      <c r="E64" s="6" t="s">
        <v>281</v>
      </c>
      <c r="F64" s="6" t="s">
        <v>282</v>
      </c>
      <c r="G64" s="7">
        <v>45322</v>
      </c>
      <c r="H6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rurale de Brokenhead</v>
      </c>
      <c r="I64" s="8">
        <v>728200</v>
      </c>
      <c r="J64" s="8">
        <v>664200</v>
      </c>
      <c r="K64" s="8">
        <v>170</v>
      </c>
      <c r="L64" s="8">
        <v>22</v>
      </c>
      <c r="M64" s="8">
        <v>20</v>
      </c>
      <c r="N64" s="8">
        <v>192</v>
      </c>
      <c r="O64" s="8">
        <v>160</v>
      </c>
      <c r="P64" s="3"/>
      <c r="Q64" s="6"/>
    </row>
    <row r="65" spans="1:17" x14ac:dyDescent="0.35">
      <c r="A65" s="6" t="s">
        <v>33</v>
      </c>
      <c r="B65" s="6" t="str">
        <f>IF(HAF[[#This Row],[Programme]]="Fonds pour accélérer la construction de logements", "1er cycle", "2e cycle")</f>
        <v>1er cycle</v>
      </c>
      <c r="C65" s="6" t="s">
        <v>97</v>
      </c>
      <c r="D65" s="6" t="s">
        <v>1</v>
      </c>
      <c r="E65" s="6" t="s">
        <v>281</v>
      </c>
      <c r="F65" s="6" t="s">
        <v>283</v>
      </c>
      <c r="G65" s="7">
        <v>45322</v>
      </c>
      <c r="H6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Dakota de Sioux Valley</v>
      </c>
      <c r="I65" s="8">
        <v>1552000</v>
      </c>
      <c r="J65" s="8">
        <v>1552000</v>
      </c>
      <c r="K65" s="8">
        <v>9</v>
      </c>
      <c r="L65" s="8">
        <v>25</v>
      </c>
      <c r="M65" s="8">
        <v>25</v>
      </c>
      <c r="N65" s="8">
        <v>34</v>
      </c>
      <c r="O65" s="8">
        <v>120</v>
      </c>
      <c r="P65" s="3"/>
      <c r="Q65" s="6"/>
    </row>
    <row r="66" spans="1:17" x14ac:dyDescent="0.35">
      <c r="A66" s="6" t="s">
        <v>33</v>
      </c>
      <c r="B66" s="6" t="str">
        <f>IF(HAF[[#This Row],[Programme]]="Fonds pour accélérer la construction de logements", "1er cycle", "2e cycle")</f>
        <v>1er cycle</v>
      </c>
      <c r="C66" s="6" t="s">
        <v>98</v>
      </c>
      <c r="D66" s="6" t="s">
        <v>1</v>
      </c>
      <c r="E66" s="6" t="s">
        <v>281</v>
      </c>
      <c r="F66" s="6" t="s">
        <v>283</v>
      </c>
      <c r="G66" s="7">
        <v>45282</v>
      </c>
      <c r="H6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Naawi-Oodena</v>
      </c>
      <c r="I66" s="8">
        <v>5315182.4000000004</v>
      </c>
      <c r="J66" s="8">
        <v>5315182</v>
      </c>
      <c r="K66" s="8">
        <v>144</v>
      </c>
      <c r="L66" s="8">
        <v>88</v>
      </c>
      <c r="M66" s="8">
        <v>88</v>
      </c>
      <c r="N66" s="8">
        <v>232</v>
      </c>
      <c r="O66" s="8">
        <v>900</v>
      </c>
      <c r="P66" s="3"/>
      <c r="Q66" s="6"/>
    </row>
    <row r="67" spans="1:17" x14ac:dyDescent="0.35">
      <c r="A67" s="24" t="s">
        <v>34</v>
      </c>
      <c r="B67" s="6" t="str">
        <f>IF(HAF[[#This Row],[Programme]]="Fonds pour accélérer la construction de logements", "1er cycle", "2e cycle")</f>
        <v>2e cycle</v>
      </c>
      <c r="C67" s="6" t="s">
        <v>99</v>
      </c>
      <c r="D67" s="6" t="s">
        <v>1</v>
      </c>
      <c r="E67" s="6" t="s">
        <v>281</v>
      </c>
      <c r="F67" s="6" t="s">
        <v>282</v>
      </c>
      <c r="G67" s="7">
        <v>45646</v>
      </c>
      <c r="H6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Village de St-Pierre-Jolys</v>
      </c>
      <c r="I67" s="8">
        <v>672000</v>
      </c>
      <c r="J67" s="8">
        <v>0</v>
      </c>
      <c r="K67" s="8">
        <v>36</v>
      </c>
      <c r="L67" s="8">
        <v>24</v>
      </c>
      <c r="M67" s="8">
        <v>0</v>
      </c>
      <c r="N67" s="8">
        <v>60</v>
      </c>
      <c r="O67" s="8">
        <v>226</v>
      </c>
      <c r="P67" s="3"/>
      <c r="Q67" s="6"/>
    </row>
    <row r="68" spans="1:17" x14ac:dyDescent="0.35">
      <c r="A68" s="24" t="s">
        <v>34</v>
      </c>
      <c r="B68" s="6" t="str">
        <f>IF(HAF[[#This Row],[Programme]]="Fonds pour accélérer la construction de logements", "1er cycle", "2e cycle")</f>
        <v>2e cycle</v>
      </c>
      <c r="C68" s="6" t="s">
        <v>100</v>
      </c>
      <c r="D68" s="6" t="s">
        <v>1</v>
      </c>
      <c r="E68" s="6" t="s">
        <v>281</v>
      </c>
      <c r="F68" s="6" t="s">
        <v>282</v>
      </c>
      <c r="G68" s="7">
        <v>45632</v>
      </c>
      <c r="H6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rurale de Ritchot</v>
      </c>
      <c r="I68" s="8">
        <v>2265475.2000000002</v>
      </c>
      <c r="J68" s="8">
        <v>0</v>
      </c>
      <c r="K68" s="8">
        <v>251</v>
      </c>
      <c r="L68" s="8">
        <v>51</v>
      </c>
      <c r="M68" s="8">
        <v>0</v>
      </c>
      <c r="N68" s="8">
        <v>302</v>
      </c>
      <c r="O68" s="8">
        <v>285</v>
      </c>
      <c r="P68" s="3"/>
      <c r="Q68" s="6"/>
    </row>
    <row r="69" spans="1:17" x14ac:dyDescent="0.35">
      <c r="A69" s="24" t="s">
        <v>34</v>
      </c>
      <c r="B69" s="6" t="str">
        <f>IF(HAF[[#This Row],[Programme]]="Fonds pour accélérer la construction de logements", "1er cycle", "2e cycle")</f>
        <v>2e cycle</v>
      </c>
      <c r="C69" s="6" t="s">
        <v>101</v>
      </c>
      <c r="D69" s="6" t="s">
        <v>1</v>
      </c>
      <c r="E69" s="6" t="s">
        <v>281</v>
      </c>
      <c r="F69" s="6" t="s">
        <v>282</v>
      </c>
      <c r="G69" s="7">
        <v>45636</v>
      </c>
      <c r="H6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rurale de Lorne</v>
      </c>
      <c r="I69" s="8">
        <v>1117200</v>
      </c>
      <c r="J69" s="8">
        <v>0</v>
      </c>
      <c r="K69" s="8">
        <v>15</v>
      </c>
      <c r="L69" s="8">
        <v>32</v>
      </c>
      <c r="M69" s="8">
        <v>0</v>
      </c>
      <c r="N69" s="8">
        <v>47</v>
      </c>
      <c r="O69" s="8">
        <v>110</v>
      </c>
      <c r="P69" s="3"/>
      <c r="Q69" s="6"/>
    </row>
    <row r="70" spans="1:17" x14ac:dyDescent="0.35">
      <c r="A70" s="6" t="s">
        <v>33</v>
      </c>
      <c r="B70" s="6" t="str">
        <f>IF(HAF[[#This Row],[Programme]]="Fonds pour accélérer la construction de logements", "1er cycle", "2e cycle")</f>
        <v>1er cycle</v>
      </c>
      <c r="C70" s="6" t="s">
        <v>102</v>
      </c>
      <c r="D70" s="6" t="s">
        <v>274</v>
      </c>
      <c r="E70" s="6" t="s">
        <v>280</v>
      </c>
      <c r="F70" s="6" t="s">
        <v>282</v>
      </c>
      <c r="G70" s="7">
        <v>45272</v>
      </c>
      <c r="H7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Fredericton</v>
      </c>
      <c r="I70" s="8">
        <v>10274118.5</v>
      </c>
      <c r="J70" s="8">
        <v>10274119</v>
      </c>
      <c r="K70" s="8">
        <v>2124</v>
      </c>
      <c r="L70" s="8">
        <v>287</v>
      </c>
      <c r="M70" s="8">
        <v>287</v>
      </c>
      <c r="N70" s="8">
        <v>2411</v>
      </c>
      <c r="O70" s="8">
        <v>2560</v>
      </c>
      <c r="P70" s="3"/>
      <c r="Q70" s="6"/>
    </row>
    <row r="71" spans="1:17" x14ac:dyDescent="0.35">
      <c r="A71" s="6" t="s">
        <v>33</v>
      </c>
      <c r="B71" s="6" t="str">
        <f>IF(HAF[[#This Row],[Programme]]="Fonds pour accélérer la construction de logements", "1er cycle", "2e cycle")</f>
        <v>1er cycle</v>
      </c>
      <c r="C71" s="6" t="s">
        <v>103</v>
      </c>
      <c r="D71" s="6" t="s">
        <v>274</v>
      </c>
      <c r="E71" s="6" t="s">
        <v>280</v>
      </c>
      <c r="F71" s="6" t="s">
        <v>282</v>
      </c>
      <c r="G71" s="7">
        <v>45338</v>
      </c>
      <c r="H7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Riverview</v>
      </c>
      <c r="I71" s="8">
        <v>4954750</v>
      </c>
      <c r="J71" s="8">
        <v>4954750</v>
      </c>
      <c r="K71" s="8">
        <v>648</v>
      </c>
      <c r="L71" s="8">
        <v>137</v>
      </c>
      <c r="M71" s="8">
        <v>137</v>
      </c>
      <c r="N71" s="8">
        <v>785</v>
      </c>
      <c r="O71" s="8">
        <v>456</v>
      </c>
      <c r="P71" s="3"/>
      <c r="Q71" s="6"/>
    </row>
    <row r="72" spans="1:17" x14ac:dyDescent="0.35">
      <c r="A72" s="6" t="s">
        <v>33</v>
      </c>
      <c r="B72" s="6" t="str">
        <f>IF(HAF[[#This Row],[Programme]]="Fonds pour accélérer la construction de logements", "1er cycle", "2e cycle")</f>
        <v>1er cycle</v>
      </c>
      <c r="C72" s="6" t="s">
        <v>104</v>
      </c>
      <c r="D72" s="6" t="s">
        <v>274</v>
      </c>
      <c r="E72" s="6" t="s">
        <v>280</v>
      </c>
      <c r="F72" s="6" t="s">
        <v>282</v>
      </c>
      <c r="G72" s="7">
        <v>45331</v>
      </c>
      <c r="H7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Tracadie</v>
      </c>
      <c r="I72" s="8">
        <v>2166072.65</v>
      </c>
      <c r="J72" s="8">
        <v>2475512</v>
      </c>
      <c r="K72" s="8">
        <v>242</v>
      </c>
      <c r="L72" s="8">
        <v>60</v>
      </c>
      <c r="M72" s="8">
        <v>60</v>
      </c>
      <c r="N72" s="8">
        <v>302</v>
      </c>
      <c r="O72" s="8">
        <v>621</v>
      </c>
      <c r="P72" s="3"/>
      <c r="Q72" s="6"/>
    </row>
    <row r="73" spans="1:17" x14ac:dyDescent="0.35">
      <c r="A73" s="6" t="s">
        <v>33</v>
      </c>
      <c r="B73" s="6" t="str">
        <f>IF(HAF[[#This Row],[Programme]]="Fonds pour accélérer la construction de logements", "1er cycle", "2e cycle")</f>
        <v>1er cycle</v>
      </c>
      <c r="C73" s="6" t="s">
        <v>105</v>
      </c>
      <c r="D73" s="6" t="s">
        <v>274</v>
      </c>
      <c r="E73" s="6" t="s">
        <v>280</v>
      </c>
      <c r="F73" s="6" t="s">
        <v>282</v>
      </c>
      <c r="G73" s="7">
        <v>45322</v>
      </c>
      <c r="H7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d'Edmundston</v>
      </c>
      <c r="I73" s="8">
        <v>4480010</v>
      </c>
      <c r="J73" s="8">
        <v>4065010</v>
      </c>
      <c r="K73" s="8">
        <v>88</v>
      </c>
      <c r="L73" s="8">
        <v>142</v>
      </c>
      <c r="M73" s="8">
        <v>132</v>
      </c>
      <c r="N73" s="8">
        <v>230</v>
      </c>
      <c r="O73" s="8">
        <v>2188</v>
      </c>
      <c r="P73" s="3"/>
      <c r="Q73" s="6"/>
    </row>
    <row r="74" spans="1:17" x14ac:dyDescent="0.35">
      <c r="A74" s="6" t="s">
        <v>33</v>
      </c>
      <c r="B74" s="6" t="str">
        <f>IF(HAF[[#This Row],[Programme]]="Fonds pour accélérer la construction de logements", "1er cycle", "2e cycle")</f>
        <v>1er cycle</v>
      </c>
      <c r="C74" s="6" t="s">
        <v>106</v>
      </c>
      <c r="D74" s="6" t="s">
        <v>274</v>
      </c>
      <c r="E74" s="6" t="s">
        <v>280</v>
      </c>
      <c r="F74" s="6" t="s">
        <v>282</v>
      </c>
      <c r="G74" s="7">
        <v>45244</v>
      </c>
      <c r="H7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Moncton</v>
      </c>
      <c r="I74" s="8">
        <v>16877510</v>
      </c>
      <c r="J74" s="8">
        <v>15597510</v>
      </c>
      <c r="K74" s="8">
        <v>2038</v>
      </c>
      <c r="L74" s="8">
        <v>531</v>
      </c>
      <c r="M74" s="8">
        <v>491</v>
      </c>
      <c r="N74" s="8">
        <v>2569</v>
      </c>
      <c r="O74" s="8">
        <v>5645</v>
      </c>
      <c r="P74" s="3"/>
      <c r="Q74" s="6"/>
    </row>
    <row r="75" spans="1:17" x14ac:dyDescent="0.35">
      <c r="A75" s="6" t="s">
        <v>33</v>
      </c>
      <c r="B75" s="6" t="str">
        <f>IF(HAF[[#This Row],[Programme]]="Fonds pour accélérer la construction de logements", "1er cycle", "2e cycle")</f>
        <v>1er cycle</v>
      </c>
      <c r="C75" s="6" t="s">
        <v>107</v>
      </c>
      <c r="D75" s="6" t="s">
        <v>274</v>
      </c>
      <c r="E75" s="6" t="s">
        <v>280</v>
      </c>
      <c r="F75" s="6" t="s">
        <v>282</v>
      </c>
      <c r="G75" s="7">
        <v>45293</v>
      </c>
      <c r="H7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Saint John</v>
      </c>
      <c r="I75" s="8">
        <v>10100646.800000001</v>
      </c>
      <c r="J75" s="8">
        <v>9182647</v>
      </c>
      <c r="K75" s="8">
        <v>839</v>
      </c>
      <c r="L75" s="8">
        <v>319</v>
      </c>
      <c r="M75" s="8">
        <v>285</v>
      </c>
      <c r="N75" s="8">
        <v>1158</v>
      </c>
      <c r="O75" s="8">
        <v>2530</v>
      </c>
      <c r="P75" s="3"/>
      <c r="Q75" s="6"/>
    </row>
    <row r="76" spans="1:17" x14ac:dyDescent="0.35">
      <c r="A76" s="6" t="s">
        <v>33</v>
      </c>
      <c r="B76" s="6" t="str">
        <f>IF(HAF[[#This Row],[Programme]]="Fonds pour accélérer la construction de logements", "1er cycle", "2e cycle")</f>
        <v>1er cycle</v>
      </c>
      <c r="C76" s="6" t="s">
        <v>108</v>
      </c>
      <c r="D76" s="6" t="s">
        <v>274</v>
      </c>
      <c r="E76" s="6" t="s">
        <v>280</v>
      </c>
      <c r="F76" s="6" t="s">
        <v>282</v>
      </c>
      <c r="G76" s="7">
        <v>45322</v>
      </c>
      <c r="H7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Bathurst</v>
      </c>
      <c r="I76" s="8">
        <v>3332000</v>
      </c>
      <c r="J76" s="8">
        <v>3012000</v>
      </c>
      <c r="K76" s="8">
        <v>64</v>
      </c>
      <c r="L76" s="8">
        <v>106</v>
      </c>
      <c r="M76" s="8">
        <v>96</v>
      </c>
      <c r="N76" s="8">
        <v>170</v>
      </c>
      <c r="O76" s="8">
        <v>930</v>
      </c>
      <c r="P76" s="3"/>
      <c r="Q76" s="6"/>
    </row>
    <row r="77" spans="1:17" x14ac:dyDescent="0.35">
      <c r="A77" s="6" t="s">
        <v>33</v>
      </c>
      <c r="B77" s="6" t="str">
        <f>IF(HAF[[#This Row],[Programme]]="Fonds pour accélérer la construction de logements", "1er cycle", "2e cycle")</f>
        <v>1er cycle</v>
      </c>
      <c r="C77" s="6" t="s">
        <v>109</v>
      </c>
      <c r="D77" s="6" t="s">
        <v>274</v>
      </c>
      <c r="E77" s="6" t="s">
        <v>280</v>
      </c>
      <c r="F77" s="6" t="s">
        <v>282</v>
      </c>
      <c r="G77" s="7">
        <v>45322</v>
      </c>
      <c r="H7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Campbellton</v>
      </c>
      <c r="I77" s="8">
        <v>4533971.5</v>
      </c>
      <c r="J77" s="8">
        <v>4533972</v>
      </c>
      <c r="K77" s="8">
        <v>64</v>
      </c>
      <c r="L77" s="8">
        <v>131</v>
      </c>
      <c r="M77" s="8">
        <v>131</v>
      </c>
      <c r="N77" s="8">
        <v>195</v>
      </c>
      <c r="O77" s="8">
        <v>465</v>
      </c>
      <c r="P77" s="3"/>
      <c r="Q77" s="6"/>
    </row>
    <row r="78" spans="1:17" x14ac:dyDescent="0.35">
      <c r="A78" s="6" t="s">
        <v>33</v>
      </c>
      <c r="B78" s="6" t="str">
        <f>IF(HAF[[#This Row],[Programme]]="Fonds pour accélérer la construction de logements", "1er cycle", "2e cycle")</f>
        <v>1er cycle</v>
      </c>
      <c r="C78" s="6" t="s">
        <v>110</v>
      </c>
      <c r="D78" s="6" t="s">
        <v>274</v>
      </c>
      <c r="E78" s="6" t="s">
        <v>281</v>
      </c>
      <c r="F78" s="6" t="s">
        <v>282</v>
      </c>
      <c r="G78" s="7">
        <v>45309</v>
      </c>
      <c r="H7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Grand Bay-Westfield</v>
      </c>
      <c r="I78" s="8">
        <v>1051143</v>
      </c>
      <c r="J78" s="8">
        <v>1051143</v>
      </c>
      <c r="K78" s="8">
        <v>93</v>
      </c>
      <c r="L78" s="8">
        <v>30</v>
      </c>
      <c r="M78" s="8">
        <v>30</v>
      </c>
      <c r="N78" s="8">
        <v>123</v>
      </c>
      <c r="O78" s="8">
        <v>101</v>
      </c>
      <c r="P78" s="3"/>
      <c r="Q78" s="6"/>
    </row>
    <row r="79" spans="1:17" x14ac:dyDescent="0.35">
      <c r="A79" s="6" t="s">
        <v>33</v>
      </c>
      <c r="B79" s="6" t="str">
        <f>IF(HAF[[#This Row],[Programme]]="Fonds pour accélérer la construction de logements", "1er cycle", "2e cycle")</f>
        <v>1er cycle</v>
      </c>
      <c r="C79" s="6" t="s">
        <v>111</v>
      </c>
      <c r="D79" s="6" t="s">
        <v>274</v>
      </c>
      <c r="E79" s="6" t="s">
        <v>281</v>
      </c>
      <c r="F79" s="6" t="s">
        <v>282</v>
      </c>
      <c r="G79" s="7">
        <v>45306</v>
      </c>
      <c r="H7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Cap-Acadie</v>
      </c>
      <c r="I79" s="8">
        <v>2006357.2</v>
      </c>
      <c r="J79" s="8">
        <v>2006357</v>
      </c>
      <c r="K79" s="8">
        <v>335</v>
      </c>
      <c r="L79" s="8">
        <v>53</v>
      </c>
      <c r="M79" s="8">
        <v>53</v>
      </c>
      <c r="N79" s="8">
        <v>388</v>
      </c>
      <c r="O79" s="8">
        <v>360</v>
      </c>
      <c r="P79" s="3"/>
      <c r="Q79" s="6"/>
    </row>
    <row r="80" spans="1:17" x14ac:dyDescent="0.35">
      <c r="A80" s="6" t="s">
        <v>33</v>
      </c>
      <c r="B80" s="6" t="str">
        <f>IF(HAF[[#This Row],[Programme]]="Fonds pour accélérer la construction de logements", "1er cycle", "2e cycle")</f>
        <v>1er cycle</v>
      </c>
      <c r="C80" s="6" t="s">
        <v>112</v>
      </c>
      <c r="D80" s="6" t="s">
        <v>274</v>
      </c>
      <c r="E80" s="6" t="s">
        <v>281</v>
      </c>
      <c r="F80" s="6" t="s">
        <v>282</v>
      </c>
      <c r="G80" s="7">
        <v>45322</v>
      </c>
      <c r="H8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Champdoré</v>
      </c>
      <c r="I80" s="8">
        <v>3849716.4</v>
      </c>
      <c r="J80" s="8">
        <v>3849716</v>
      </c>
      <c r="K80" s="8">
        <v>121</v>
      </c>
      <c r="L80" s="8">
        <v>106</v>
      </c>
      <c r="M80" s="8">
        <v>106</v>
      </c>
      <c r="N80" s="8">
        <v>227</v>
      </c>
      <c r="O80" s="8">
        <v>636</v>
      </c>
      <c r="P80" s="3"/>
      <c r="Q80" s="6"/>
    </row>
    <row r="81" spans="1:17" x14ac:dyDescent="0.35">
      <c r="A81" s="6" t="s">
        <v>33</v>
      </c>
      <c r="B81" s="6" t="str">
        <f>IF(HAF[[#This Row],[Programme]]="Fonds pour accélérer la construction de logements", "1er cycle", "2e cycle")</f>
        <v>1er cycle</v>
      </c>
      <c r="C81" s="6" t="s">
        <v>113</v>
      </c>
      <c r="D81" s="6" t="s">
        <v>274</v>
      </c>
      <c r="E81" s="6" t="s">
        <v>281</v>
      </c>
      <c r="F81" s="6" t="s">
        <v>282</v>
      </c>
      <c r="G81" s="7">
        <v>45322</v>
      </c>
      <c r="H8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Sussex</v>
      </c>
      <c r="I81" s="8">
        <v>3215171</v>
      </c>
      <c r="J81" s="8">
        <v>3215171</v>
      </c>
      <c r="K81" s="8">
        <v>186</v>
      </c>
      <c r="L81" s="8">
        <v>104</v>
      </c>
      <c r="M81" s="8">
        <v>104</v>
      </c>
      <c r="N81" s="8">
        <v>290</v>
      </c>
      <c r="O81" s="8">
        <v>914</v>
      </c>
      <c r="P81" s="3"/>
      <c r="Q81" s="6"/>
    </row>
    <row r="82" spans="1:17" x14ac:dyDescent="0.35">
      <c r="A82" s="6" t="s">
        <v>33</v>
      </c>
      <c r="B82" s="6" t="str">
        <f>IF(HAF[[#This Row],[Programme]]="Fonds pour accélérer la construction de logements", "1er cycle", "2e cycle")</f>
        <v>1er cycle</v>
      </c>
      <c r="C82" s="6" t="s">
        <v>114</v>
      </c>
      <c r="D82" s="6" t="s">
        <v>274</v>
      </c>
      <c r="E82" s="6" t="s">
        <v>281</v>
      </c>
      <c r="F82" s="6" t="s">
        <v>282</v>
      </c>
      <c r="G82" s="7">
        <v>45322</v>
      </c>
      <c r="H8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Caraquet</v>
      </c>
      <c r="I82" s="8">
        <v>2964197.1</v>
      </c>
      <c r="J82" s="8">
        <v>2695197</v>
      </c>
      <c r="K82" s="8">
        <v>57</v>
      </c>
      <c r="L82" s="8">
        <v>87</v>
      </c>
      <c r="M82" s="8">
        <v>80</v>
      </c>
      <c r="N82" s="8">
        <v>144</v>
      </c>
      <c r="O82" s="8">
        <v>1375</v>
      </c>
      <c r="P82" s="3"/>
      <c r="Q82" s="6"/>
    </row>
    <row r="83" spans="1:17" x14ac:dyDescent="0.35">
      <c r="A83" s="6" t="s">
        <v>33</v>
      </c>
      <c r="B83" s="6" t="str">
        <f>IF(HAF[[#This Row],[Programme]]="Fonds pour accélérer la construction de logements", "1er cycle", "2e cycle")</f>
        <v>1er cycle</v>
      </c>
      <c r="C83" s="6" t="s">
        <v>115</v>
      </c>
      <c r="D83" s="6" t="s">
        <v>274</v>
      </c>
      <c r="E83" s="6" t="s">
        <v>281</v>
      </c>
      <c r="F83" s="6" t="s">
        <v>282</v>
      </c>
      <c r="G83" s="7">
        <v>45320</v>
      </c>
      <c r="H8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Shippagan</v>
      </c>
      <c r="I83" s="8">
        <v>2330500</v>
      </c>
      <c r="J83" s="8">
        <v>2330500</v>
      </c>
      <c r="K83" s="8">
        <v>60</v>
      </c>
      <c r="L83" s="8">
        <v>65</v>
      </c>
      <c r="M83" s="8">
        <v>65</v>
      </c>
      <c r="N83" s="8">
        <v>125</v>
      </c>
      <c r="O83" s="8">
        <v>560</v>
      </c>
      <c r="P83" s="3"/>
      <c r="Q83" s="6"/>
    </row>
    <row r="84" spans="1:17" x14ac:dyDescent="0.35">
      <c r="A84" s="6" t="s">
        <v>33</v>
      </c>
      <c r="B84" s="6" t="str">
        <f>IF(HAF[[#This Row],[Programme]]="Fonds pour accélérer la construction de logements", "1er cycle", "2e cycle")</f>
        <v>1er cycle</v>
      </c>
      <c r="C84" s="6" t="s">
        <v>116</v>
      </c>
      <c r="D84" s="6" t="s">
        <v>274</v>
      </c>
      <c r="E84" s="6" t="s">
        <v>281</v>
      </c>
      <c r="F84" s="6" t="s">
        <v>282</v>
      </c>
      <c r="G84" s="7">
        <v>45324</v>
      </c>
      <c r="H8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Communauté rurale de Harvey</v>
      </c>
      <c r="I84" s="8">
        <v>840000</v>
      </c>
      <c r="J84" s="8">
        <v>840000</v>
      </c>
      <c r="K84" s="8">
        <v>143</v>
      </c>
      <c r="L84" s="8">
        <v>33</v>
      </c>
      <c r="M84" s="8">
        <v>33</v>
      </c>
      <c r="N84" s="8">
        <v>176</v>
      </c>
      <c r="O84" s="8">
        <v>114</v>
      </c>
      <c r="P84" s="3"/>
      <c r="Q84" s="6"/>
    </row>
    <row r="85" spans="1:17" x14ac:dyDescent="0.35">
      <c r="A85" s="6" t="s">
        <v>33</v>
      </c>
      <c r="B85" s="6" t="str">
        <f>IF(HAF[[#This Row],[Programme]]="Fonds pour accélérer la construction de logements", "1er cycle", "2e cycle")</f>
        <v>1er cycle</v>
      </c>
      <c r="C85" s="6" t="s">
        <v>117</v>
      </c>
      <c r="D85" s="6" t="s">
        <v>274</v>
      </c>
      <c r="E85" s="6" t="s">
        <v>281</v>
      </c>
      <c r="F85" s="6" t="s">
        <v>282</v>
      </c>
      <c r="G85" s="7">
        <v>45317</v>
      </c>
      <c r="H8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Grand-Bouctouche</v>
      </c>
      <c r="I85" s="8">
        <v>3170076</v>
      </c>
      <c r="J85" s="8">
        <v>2886076</v>
      </c>
      <c r="K85" s="8">
        <v>90</v>
      </c>
      <c r="L85" s="8">
        <v>92</v>
      </c>
      <c r="M85" s="8">
        <v>82</v>
      </c>
      <c r="N85" s="8">
        <v>182</v>
      </c>
      <c r="O85" s="8">
        <v>1291</v>
      </c>
      <c r="P85" s="3"/>
      <c r="Q85" s="6"/>
    </row>
    <row r="86" spans="1:17" x14ac:dyDescent="0.35">
      <c r="A86" s="6" t="s">
        <v>33</v>
      </c>
      <c r="B86" s="6" t="str">
        <f>IF(HAF[[#This Row],[Programme]]="Fonds pour accélérer la construction de logements", "1er cycle", "2e cycle")</f>
        <v>1er cycle</v>
      </c>
      <c r="C86" s="6" t="s">
        <v>118</v>
      </c>
      <c r="D86" s="6" t="s">
        <v>274</v>
      </c>
      <c r="E86" s="6" t="s">
        <v>281</v>
      </c>
      <c r="F86" s="6" t="s">
        <v>285</v>
      </c>
      <c r="G86" s="7">
        <v>45316</v>
      </c>
      <c r="H8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Indian Island</v>
      </c>
      <c r="I86" s="8">
        <v>400000</v>
      </c>
      <c r="J86" s="8">
        <v>400000</v>
      </c>
      <c r="K86" s="8">
        <v>3</v>
      </c>
      <c r="L86" s="8">
        <v>10</v>
      </c>
      <c r="M86" s="8">
        <v>10</v>
      </c>
      <c r="N86" s="8">
        <v>13</v>
      </c>
      <c r="O86" s="8">
        <v>43</v>
      </c>
      <c r="P86" s="3"/>
      <c r="Q86" s="6"/>
    </row>
    <row r="87" spans="1:17" x14ac:dyDescent="0.35">
      <c r="A87" s="6" t="s">
        <v>33</v>
      </c>
      <c r="B87" s="6" t="str">
        <f>IF(HAF[[#This Row],[Programme]]="Fonds pour accélérer la construction de logements", "1er cycle", "2e cycle")</f>
        <v>1er cycle</v>
      </c>
      <c r="C87" s="6" t="s">
        <v>119</v>
      </c>
      <c r="D87" s="6" t="s">
        <v>274</v>
      </c>
      <c r="E87" s="6" t="s">
        <v>281</v>
      </c>
      <c r="F87" s="6" t="s">
        <v>283</v>
      </c>
      <c r="G87" s="7">
        <v>45323</v>
      </c>
      <c r="H8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Bilijk</v>
      </c>
      <c r="I87" s="8">
        <v>838000</v>
      </c>
      <c r="J87" s="8">
        <v>767000</v>
      </c>
      <c r="K87" s="8">
        <v>18</v>
      </c>
      <c r="L87" s="8">
        <v>14</v>
      </c>
      <c r="M87" s="8">
        <v>13</v>
      </c>
      <c r="N87" s="8">
        <v>32</v>
      </c>
      <c r="O87" s="8">
        <v>82</v>
      </c>
      <c r="P87" s="3"/>
      <c r="Q87" s="6"/>
    </row>
    <row r="88" spans="1:17" x14ac:dyDescent="0.35">
      <c r="A88" s="6" t="s">
        <v>33</v>
      </c>
      <c r="B88" s="6" t="str">
        <f>IF(HAF[[#This Row],[Programme]]="Fonds pour accélérer la construction de logements", "1er cycle", "2e cycle")</f>
        <v>1er cycle</v>
      </c>
      <c r="C88" s="6" t="s">
        <v>120</v>
      </c>
      <c r="D88" s="6" t="s">
        <v>274</v>
      </c>
      <c r="E88" s="6" t="s">
        <v>281</v>
      </c>
      <c r="F88" s="6" t="s">
        <v>283</v>
      </c>
      <c r="G88" s="7">
        <v>45300</v>
      </c>
      <c r="H8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Tobique</v>
      </c>
      <c r="I88" s="8">
        <v>1205000</v>
      </c>
      <c r="J88" s="8">
        <v>1063000</v>
      </c>
      <c r="K88" s="8">
        <v>30</v>
      </c>
      <c r="L88" s="8">
        <v>19</v>
      </c>
      <c r="M88" s="8">
        <v>17</v>
      </c>
      <c r="N88" s="8">
        <v>49</v>
      </c>
      <c r="O88" s="8">
        <v>78</v>
      </c>
      <c r="P88" s="3"/>
      <c r="Q88" s="6"/>
    </row>
    <row r="89" spans="1:17" x14ac:dyDescent="0.35">
      <c r="A89" s="24" t="s">
        <v>34</v>
      </c>
      <c r="B89" s="6" t="str">
        <f>IF(HAF[[#This Row],[Programme]]="Fonds pour accélérer la construction de logements", "1er cycle", "2e cycle")</f>
        <v>2e cycle</v>
      </c>
      <c r="C89" s="6" t="s">
        <v>121</v>
      </c>
      <c r="D89" s="6" t="s">
        <v>274</v>
      </c>
      <c r="E89" s="6" t="s">
        <v>280</v>
      </c>
      <c r="F89" s="6" t="s">
        <v>282</v>
      </c>
      <c r="G89" s="7">
        <v>45643</v>
      </c>
      <c r="H8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Dieppe</v>
      </c>
      <c r="I89" s="8">
        <v>7270660</v>
      </c>
      <c r="J89" s="8">
        <v>0</v>
      </c>
      <c r="K89" s="8">
        <v>2187</v>
      </c>
      <c r="L89" s="8">
        <v>220</v>
      </c>
      <c r="M89" s="8">
        <v>0</v>
      </c>
      <c r="N89" s="8">
        <v>2407</v>
      </c>
      <c r="O89" s="8">
        <v>3700</v>
      </c>
      <c r="P89" s="3"/>
      <c r="Q89" s="6"/>
    </row>
    <row r="90" spans="1:17" x14ac:dyDescent="0.35">
      <c r="A90" s="24" t="s">
        <v>34</v>
      </c>
      <c r="B90" s="6" t="str">
        <f>IF(HAF[[#This Row],[Programme]]="Fonds pour accélérer la construction de logements", "1er cycle", "2e cycle")</f>
        <v>2e cycle</v>
      </c>
      <c r="C90" s="6" t="s">
        <v>122</v>
      </c>
      <c r="D90" s="6" t="s">
        <v>274</v>
      </c>
      <c r="E90" s="6" t="s">
        <v>280</v>
      </c>
      <c r="F90" s="6" t="s">
        <v>282</v>
      </c>
      <c r="G90" s="7">
        <v>45667</v>
      </c>
      <c r="H9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Belle-Baie</v>
      </c>
      <c r="I90" s="8">
        <v>4396323</v>
      </c>
      <c r="J90" s="8">
        <v>0</v>
      </c>
      <c r="K90" s="8">
        <v>168</v>
      </c>
      <c r="L90" s="8">
        <v>102</v>
      </c>
      <c r="M90" s="8">
        <v>0</v>
      </c>
      <c r="N90" s="8">
        <v>270</v>
      </c>
      <c r="O90" s="8">
        <v>482</v>
      </c>
      <c r="P90" s="3"/>
      <c r="Q90" s="6"/>
    </row>
    <row r="91" spans="1:17" x14ac:dyDescent="0.35">
      <c r="A91" s="24" t="s">
        <v>34</v>
      </c>
      <c r="B91" s="6" t="str">
        <f>IF(HAF[[#This Row],[Programme]]="Fonds pour accélérer la construction de logements", "1er cycle", "2e cycle")</f>
        <v>2e cycle</v>
      </c>
      <c r="C91" s="6" t="s">
        <v>123</v>
      </c>
      <c r="D91" s="6" t="s">
        <v>274</v>
      </c>
      <c r="E91" s="6" t="s">
        <v>280</v>
      </c>
      <c r="F91" s="6" t="s">
        <v>282</v>
      </c>
      <c r="G91" s="7">
        <v>45716</v>
      </c>
      <c r="H9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Miramichi</v>
      </c>
      <c r="I91" s="8">
        <v>3124743.5</v>
      </c>
      <c r="J91" s="8">
        <v>0</v>
      </c>
      <c r="K91" s="8">
        <v>376</v>
      </c>
      <c r="L91" s="8">
        <v>109</v>
      </c>
      <c r="M91" s="8">
        <v>0</v>
      </c>
      <c r="N91" s="8">
        <v>485</v>
      </c>
      <c r="O91" s="8">
        <v>1080</v>
      </c>
      <c r="P91" s="3"/>
      <c r="Q91" s="6"/>
    </row>
    <row r="92" spans="1:17" x14ac:dyDescent="0.35">
      <c r="A92" s="24" t="s">
        <v>34</v>
      </c>
      <c r="B92" s="6" t="str">
        <f>IF(HAF[[#This Row],[Programme]]="Fonds pour accélérer la construction de logements", "1er cycle", "2e cycle")</f>
        <v>2e cycle</v>
      </c>
      <c r="C92" s="6" t="s">
        <v>124</v>
      </c>
      <c r="D92" s="6" t="s">
        <v>274</v>
      </c>
      <c r="E92" s="6" t="s">
        <v>281</v>
      </c>
      <c r="F92" s="6" t="s">
        <v>282</v>
      </c>
      <c r="G92" s="7">
        <v>45666</v>
      </c>
      <c r="H9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Communauté rurale de Nackawic-Millville</v>
      </c>
      <c r="I92" s="8">
        <v>1692000</v>
      </c>
      <c r="J92" s="8">
        <v>0</v>
      </c>
      <c r="K92" s="8">
        <v>55</v>
      </c>
      <c r="L92" s="8">
        <v>60</v>
      </c>
      <c r="M92" s="8">
        <v>0</v>
      </c>
      <c r="N92" s="8">
        <v>115</v>
      </c>
      <c r="O92" s="8">
        <v>401</v>
      </c>
      <c r="P92" s="3"/>
      <c r="Q92" s="6"/>
    </row>
    <row r="93" spans="1:17" x14ac:dyDescent="0.35">
      <c r="A93" s="24" t="s">
        <v>34</v>
      </c>
      <c r="B93" s="6" t="str">
        <f>IF(HAF[[#This Row],[Programme]]="Fonds pour accélérer la construction de logements", "1er cycle", "2e cycle")</f>
        <v>2e cycle</v>
      </c>
      <c r="C93" s="6" t="s">
        <v>125</v>
      </c>
      <c r="D93" s="6" t="s">
        <v>274</v>
      </c>
      <c r="E93" s="6" t="s">
        <v>281</v>
      </c>
      <c r="F93" s="6" t="s">
        <v>282</v>
      </c>
      <c r="G93" s="7">
        <v>45670</v>
      </c>
      <c r="H9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des Hautes-Terres</v>
      </c>
      <c r="I93" s="8">
        <v>2374620.2999999998</v>
      </c>
      <c r="J93" s="8">
        <v>0</v>
      </c>
      <c r="K93" s="8">
        <v>70</v>
      </c>
      <c r="L93" s="8">
        <v>63</v>
      </c>
      <c r="M93" s="8">
        <v>0</v>
      </c>
      <c r="N93" s="8">
        <v>133</v>
      </c>
      <c r="O93" s="8">
        <v>500</v>
      </c>
      <c r="P93" s="3"/>
      <c r="Q93" s="6"/>
    </row>
    <row r="94" spans="1:17" x14ac:dyDescent="0.35">
      <c r="A94" s="6" t="s">
        <v>33</v>
      </c>
      <c r="B94" s="6" t="str">
        <f>IF(HAF[[#This Row],[Programme]]="Fonds pour accélérer la construction de logements", "1er cycle", "2e cycle")</f>
        <v>1er cycle</v>
      </c>
      <c r="C94" s="6" t="s">
        <v>126</v>
      </c>
      <c r="D94" s="6" t="s">
        <v>275</v>
      </c>
      <c r="E94" s="6" t="s">
        <v>280</v>
      </c>
      <c r="F94" s="6" t="s">
        <v>282</v>
      </c>
      <c r="G94" s="7">
        <v>45338</v>
      </c>
      <c r="H9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Grand Falls-Windsor</v>
      </c>
      <c r="I94" s="8">
        <v>4606144.4000000004</v>
      </c>
      <c r="J94" s="8">
        <v>4606144</v>
      </c>
      <c r="K94" s="8">
        <v>53</v>
      </c>
      <c r="L94" s="8">
        <v>145</v>
      </c>
      <c r="M94" s="8">
        <v>145</v>
      </c>
      <c r="N94" s="8">
        <v>198</v>
      </c>
      <c r="O94" s="8">
        <v>1117</v>
      </c>
      <c r="P94" s="3"/>
      <c r="Q94" s="6"/>
    </row>
    <row r="95" spans="1:17" x14ac:dyDescent="0.35">
      <c r="A95" s="6" t="s">
        <v>33</v>
      </c>
      <c r="B95" s="6" t="str">
        <f>IF(HAF[[#This Row],[Programme]]="Fonds pour accélérer la construction de logements", "1er cycle", "2e cycle")</f>
        <v>1er cycle</v>
      </c>
      <c r="C95" s="6" t="s">
        <v>127</v>
      </c>
      <c r="D95" s="6" t="s">
        <v>275</v>
      </c>
      <c r="E95" s="6" t="s">
        <v>280</v>
      </c>
      <c r="F95" s="6" t="s">
        <v>282</v>
      </c>
      <c r="G95" s="7">
        <v>45338</v>
      </c>
      <c r="H9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Gander</v>
      </c>
      <c r="I95" s="8">
        <v>4350000</v>
      </c>
      <c r="J95" s="8">
        <v>4350000</v>
      </c>
      <c r="K95" s="8">
        <v>90</v>
      </c>
      <c r="L95" s="8">
        <v>110</v>
      </c>
      <c r="M95" s="8">
        <v>110</v>
      </c>
      <c r="N95" s="8">
        <v>200</v>
      </c>
      <c r="O95" s="8">
        <v>750</v>
      </c>
      <c r="P95" s="3"/>
      <c r="Q95" s="6"/>
    </row>
    <row r="96" spans="1:17" x14ac:dyDescent="0.35">
      <c r="A96" s="6" t="s">
        <v>33</v>
      </c>
      <c r="B96" s="6" t="str">
        <f>IF(HAF[[#This Row],[Programme]]="Fonds pour accélérer la construction de logements", "1er cycle", "2e cycle")</f>
        <v>1er cycle</v>
      </c>
      <c r="C96" s="6" t="s">
        <v>128</v>
      </c>
      <c r="D96" s="6" t="s">
        <v>275</v>
      </c>
      <c r="E96" s="6" t="s">
        <v>280</v>
      </c>
      <c r="F96" s="6" t="s">
        <v>282</v>
      </c>
      <c r="G96" s="7">
        <v>45334</v>
      </c>
      <c r="H9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Mount Pearl</v>
      </c>
      <c r="I96" s="8">
        <v>6142076</v>
      </c>
      <c r="J96" s="8">
        <v>6142076</v>
      </c>
      <c r="K96" s="8">
        <v>203</v>
      </c>
      <c r="L96" s="8">
        <v>183</v>
      </c>
      <c r="M96" s="8">
        <v>183</v>
      </c>
      <c r="N96" s="8">
        <v>386</v>
      </c>
      <c r="O96" s="8">
        <v>2000</v>
      </c>
      <c r="P96" s="3"/>
      <c r="Q96" s="6"/>
    </row>
    <row r="97" spans="1:17" x14ac:dyDescent="0.35">
      <c r="A97" s="6" t="s">
        <v>33</v>
      </c>
      <c r="B97" s="6" t="str">
        <f>IF(HAF[[#This Row],[Programme]]="Fonds pour accélérer la construction de logements", "1er cycle", "2e cycle")</f>
        <v>1er cycle</v>
      </c>
      <c r="C97" s="6" t="s">
        <v>129</v>
      </c>
      <c r="D97" s="6" t="s">
        <v>275</v>
      </c>
      <c r="E97" s="6" t="s">
        <v>280</v>
      </c>
      <c r="F97" s="6" t="s">
        <v>282</v>
      </c>
      <c r="G97" s="7">
        <v>45329</v>
      </c>
      <c r="H9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St. John's</v>
      </c>
      <c r="I97" s="8">
        <v>10400829.9</v>
      </c>
      <c r="J97" s="8">
        <v>10400830</v>
      </c>
      <c r="K97" s="8">
        <v>702</v>
      </c>
      <c r="L97" s="8">
        <v>285</v>
      </c>
      <c r="M97" s="8">
        <v>285</v>
      </c>
      <c r="N97" s="8">
        <v>987</v>
      </c>
      <c r="O97" s="8">
        <v>4138</v>
      </c>
      <c r="P97" s="3"/>
      <c r="Q97" s="6"/>
    </row>
    <row r="98" spans="1:17" x14ac:dyDescent="0.35">
      <c r="A98" s="6" t="s">
        <v>33</v>
      </c>
      <c r="B98" s="6" t="str">
        <f>IF(HAF[[#This Row],[Programme]]="Fonds pour accélérer la construction de logements", "1er cycle", "2e cycle")</f>
        <v>1er cycle</v>
      </c>
      <c r="C98" s="6" t="s">
        <v>130</v>
      </c>
      <c r="D98" s="6" t="s">
        <v>275</v>
      </c>
      <c r="E98" s="6" t="s">
        <v>281</v>
      </c>
      <c r="F98" s="6" t="s">
        <v>282</v>
      </c>
      <c r="G98" s="7">
        <v>45338</v>
      </c>
      <c r="H9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New-Wes-Valley</v>
      </c>
      <c r="I98" s="8">
        <v>500000</v>
      </c>
      <c r="J98" s="8">
        <v>500000</v>
      </c>
      <c r="K98" s="8">
        <v>9</v>
      </c>
      <c r="L98" s="8">
        <v>22</v>
      </c>
      <c r="M98" s="8">
        <v>22</v>
      </c>
      <c r="N98" s="8">
        <v>31</v>
      </c>
      <c r="O98" s="8">
        <v>435</v>
      </c>
      <c r="P98" s="3"/>
      <c r="Q98" s="6"/>
    </row>
    <row r="99" spans="1:17" x14ac:dyDescent="0.35">
      <c r="A99" s="6" t="s">
        <v>33</v>
      </c>
      <c r="B99" s="6" t="str">
        <f>IF(HAF[[#This Row],[Programme]]="Fonds pour accélérer la construction de logements", "1er cycle", "2e cycle")</f>
        <v>1er cycle</v>
      </c>
      <c r="C99" s="6" t="s">
        <v>131</v>
      </c>
      <c r="D99" s="6" t="s">
        <v>275</v>
      </c>
      <c r="E99" s="6" t="s">
        <v>281</v>
      </c>
      <c r="F99" s="6" t="s">
        <v>282</v>
      </c>
      <c r="G99" s="7">
        <v>45329</v>
      </c>
      <c r="H9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Channel-Port Aux Basques</v>
      </c>
      <c r="I99" s="8">
        <v>3374631.2</v>
      </c>
      <c r="J99" s="8">
        <v>3374631</v>
      </c>
      <c r="K99" s="8">
        <v>72</v>
      </c>
      <c r="L99" s="8">
        <v>92</v>
      </c>
      <c r="M99" s="8">
        <v>92</v>
      </c>
      <c r="N99" s="8">
        <v>164</v>
      </c>
      <c r="O99" s="8">
        <v>390</v>
      </c>
      <c r="P99" s="3"/>
      <c r="Q99" s="6"/>
    </row>
    <row r="100" spans="1:17" x14ac:dyDescent="0.35">
      <c r="A100" s="6" t="s">
        <v>33</v>
      </c>
      <c r="B100" s="6" t="str">
        <f>IF(HAF[[#This Row],[Programme]]="Fonds pour accélérer la construction de logements", "1er cycle", "2e cycle")</f>
        <v>1er cycle</v>
      </c>
      <c r="C100" s="6" t="s">
        <v>132</v>
      </c>
      <c r="D100" s="6" t="s">
        <v>275</v>
      </c>
      <c r="E100" s="6" t="s">
        <v>281</v>
      </c>
      <c r="F100" s="6" t="s">
        <v>282</v>
      </c>
      <c r="G100" s="7">
        <v>45343</v>
      </c>
      <c r="H10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Port Rexton</v>
      </c>
      <c r="I100" s="8">
        <v>896015.2</v>
      </c>
      <c r="J100" s="8">
        <v>896015</v>
      </c>
      <c r="K100" s="8">
        <v>4</v>
      </c>
      <c r="L100" s="8">
        <v>20</v>
      </c>
      <c r="M100" s="8">
        <v>20</v>
      </c>
      <c r="N100" s="8">
        <v>24</v>
      </c>
      <c r="O100" s="8">
        <v>30</v>
      </c>
      <c r="P100" s="3"/>
      <c r="Q100" s="6"/>
    </row>
    <row r="101" spans="1:17" x14ac:dyDescent="0.35">
      <c r="A101" s="6" t="s">
        <v>33</v>
      </c>
      <c r="B101" s="6" t="str">
        <f>IF(HAF[[#This Row],[Programme]]="Fonds pour accélérer la construction de logements", "1er cycle", "2e cycle")</f>
        <v>1er cycle</v>
      </c>
      <c r="C101" s="6" t="s">
        <v>133</v>
      </c>
      <c r="D101" s="6" t="s">
        <v>275</v>
      </c>
      <c r="E101" s="6" t="s">
        <v>281</v>
      </c>
      <c r="F101" s="6" t="s">
        <v>282</v>
      </c>
      <c r="G101" s="7">
        <v>45322</v>
      </c>
      <c r="H10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Fogo Island</v>
      </c>
      <c r="I101" s="8">
        <v>798300</v>
      </c>
      <c r="J101" s="8">
        <v>798300</v>
      </c>
      <c r="K101" s="8">
        <v>18</v>
      </c>
      <c r="L101" s="8">
        <v>18</v>
      </c>
      <c r="M101" s="8">
        <v>18</v>
      </c>
      <c r="N101" s="8">
        <v>36</v>
      </c>
      <c r="O101" s="8">
        <v>116</v>
      </c>
      <c r="P101" s="3"/>
      <c r="Q101" s="6"/>
    </row>
    <row r="102" spans="1:17" x14ac:dyDescent="0.35">
      <c r="A102" s="24" t="s">
        <v>34</v>
      </c>
      <c r="B102" s="6" t="str">
        <f>IF(HAF[[#This Row],[Programme]]="Fonds pour accélérer la construction de logements", "1er cycle", "2e cycle")</f>
        <v>2e cycle</v>
      </c>
      <c r="C102" s="6" t="s">
        <v>134</v>
      </c>
      <c r="D102" s="6" t="s">
        <v>275</v>
      </c>
      <c r="E102" s="6" t="s">
        <v>281</v>
      </c>
      <c r="F102" s="6" t="s">
        <v>282</v>
      </c>
      <c r="G102" s="7">
        <v>45645</v>
      </c>
      <c r="H10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Torbay</v>
      </c>
      <c r="I102" s="8">
        <v>2122009.5</v>
      </c>
      <c r="J102" s="8">
        <v>0</v>
      </c>
      <c r="K102" s="8">
        <v>50</v>
      </c>
      <c r="L102" s="8">
        <v>63</v>
      </c>
      <c r="M102" s="8">
        <v>0</v>
      </c>
      <c r="N102" s="8">
        <v>113</v>
      </c>
      <c r="O102" s="8">
        <v>750</v>
      </c>
      <c r="P102" s="3"/>
      <c r="Q102" s="6"/>
    </row>
    <row r="103" spans="1:17" x14ac:dyDescent="0.35">
      <c r="A103" s="24" t="s">
        <v>34</v>
      </c>
      <c r="B103" s="6" t="str">
        <f>IF(HAF[[#This Row],[Programme]]="Fonds pour accélérer la construction de logements", "1er cycle", "2e cycle")</f>
        <v>2e cycle</v>
      </c>
      <c r="C103" s="6" t="s">
        <v>135</v>
      </c>
      <c r="D103" s="6" t="s">
        <v>275</v>
      </c>
      <c r="E103" s="6" t="s">
        <v>281</v>
      </c>
      <c r="F103" s="6" t="s">
        <v>282</v>
      </c>
      <c r="G103" s="7">
        <v>45646</v>
      </c>
      <c r="H10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Pasadena</v>
      </c>
      <c r="I103" s="8">
        <v>1215000</v>
      </c>
      <c r="J103" s="8">
        <v>0</v>
      </c>
      <c r="K103" s="8">
        <v>45</v>
      </c>
      <c r="L103" s="8">
        <v>35</v>
      </c>
      <c r="M103" s="8">
        <v>0</v>
      </c>
      <c r="N103" s="8">
        <v>80</v>
      </c>
      <c r="O103" s="8">
        <v>240</v>
      </c>
      <c r="P103" s="3"/>
      <c r="Q103" s="6"/>
    </row>
    <row r="104" spans="1:17" x14ac:dyDescent="0.35">
      <c r="A104" s="6" t="s">
        <v>33</v>
      </c>
      <c r="B104" s="6" t="str">
        <f>IF(HAF[[#This Row],[Programme]]="Fonds pour accélérer la construction de logements", "1er cycle", "2e cycle")</f>
        <v>1er cycle</v>
      </c>
      <c r="C104" s="6" t="s">
        <v>136</v>
      </c>
      <c r="D104" s="6" t="s">
        <v>276</v>
      </c>
      <c r="E104" s="6" t="s">
        <v>281</v>
      </c>
      <c r="F104" s="6" t="s">
        <v>282</v>
      </c>
      <c r="G104" s="7">
        <v>45280</v>
      </c>
      <c r="H10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Yellowknife</v>
      </c>
      <c r="I104" s="8">
        <v>8429600.6999999993</v>
      </c>
      <c r="J104" s="8">
        <v>8429601</v>
      </c>
      <c r="K104" s="8">
        <v>215</v>
      </c>
      <c r="L104" s="8">
        <v>154</v>
      </c>
      <c r="M104" s="8">
        <v>154</v>
      </c>
      <c r="N104" s="8">
        <v>369</v>
      </c>
      <c r="O104" s="8">
        <v>2500</v>
      </c>
      <c r="P104" s="3"/>
      <c r="Q104" s="6"/>
    </row>
    <row r="105" spans="1:17" x14ac:dyDescent="0.35">
      <c r="A105" s="6" t="s">
        <v>33</v>
      </c>
      <c r="B105" s="6" t="str">
        <f>IF(HAF[[#This Row],[Programme]]="Fonds pour accélérer la construction de logements", "1er cycle", "2e cycle")</f>
        <v>1er cycle</v>
      </c>
      <c r="C105" s="6" t="s">
        <v>137</v>
      </c>
      <c r="D105" s="6" t="s">
        <v>276</v>
      </c>
      <c r="E105" s="6" t="s">
        <v>281</v>
      </c>
      <c r="F105" s="6" t="s">
        <v>282</v>
      </c>
      <c r="G105" s="7">
        <v>45282</v>
      </c>
      <c r="H10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Hay River</v>
      </c>
      <c r="I105" s="8">
        <v>2034171</v>
      </c>
      <c r="J105" s="8">
        <v>2034171</v>
      </c>
      <c r="K105" s="8">
        <v>25</v>
      </c>
      <c r="L105" s="8">
        <v>30</v>
      </c>
      <c r="M105" s="8">
        <v>30</v>
      </c>
      <c r="N105" s="8">
        <v>55</v>
      </c>
      <c r="O105" s="8">
        <v>173</v>
      </c>
      <c r="P105" s="3"/>
      <c r="Q105" s="6"/>
    </row>
    <row r="106" spans="1:17" x14ac:dyDescent="0.35">
      <c r="A106" s="6" t="s">
        <v>33</v>
      </c>
      <c r="B106" s="6" t="str">
        <f>IF(HAF[[#This Row],[Programme]]="Fonds pour accélérer la construction de logements", "1er cycle", "2e cycle")</f>
        <v>1er cycle</v>
      </c>
      <c r="C106" s="6" t="s">
        <v>138</v>
      </c>
      <c r="D106" s="6" t="s">
        <v>276</v>
      </c>
      <c r="E106" s="6" t="s">
        <v>281</v>
      </c>
      <c r="F106" s="6" t="s">
        <v>283</v>
      </c>
      <c r="G106" s="7">
        <v>45337</v>
      </c>
      <c r="H10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Jean Marie River</v>
      </c>
      <c r="I106" s="8">
        <v>885000</v>
      </c>
      <c r="J106" s="8">
        <v>885000</v>
      </c>
      <c r="K106" s="8">
        <v>1</v>
      </c>
      <c r="L106" s="8">
        <v>15</v>
      </c>
      <c r="M106" s="8">
        <v>15</v>
      </c>
      <c r="N106" s="8">
        <v>16</v>
      </c>
      <c r="O106" s="8">
        <v>32</v>
      </c>
      <c r="P106" s="3"/>
      <c r="Q106" s="6"/>
    </row>
    <row r="107" spans="1:17" x14ac:dyDescent="0.35">
      <c r="A107" s="6" t="s">
        <v>33</v>
      </c>
      <c r="B107" s="6" t="str">
        <f>IF(HAF[[#This Row],[Programme]]="Fonds pour accélérer la construction de logements", "1er cycle", "2e cycle")</f>
        <v>1er cycle</v>
      </c>
      <c r="C107" s="6" t="s">
        <v>139</v>
      </c>
      <c r="D107" s="6" t="s">
        <v>276</v>
      </c>
      <c r="E107" s="6" t="s">
        <v>281</v>
      </c>
      <c r="F107" s="6" t="s">
        <v>283</v>
      </c>
      <c r="G107" s="7">
        <v>45334</v>
      </c>
      <c r="H10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métisse de Fort Simpson</v>
      </c>
      <c r="I107" s="8">
        <v>580000</v>
      </c>
      <c r="J107" s="8">
        <v>580000</v>
      </c>
      <c r="K107" s="8">
        <v>2</v>
      </c>
      <c r="L107" s="8">
        <v>8</v>
      </c>
      <c r="M107" s="8">
        <v>8</v>
      </c>
      <c r="N107" s="8">
        <v>10</v>
      </c>
      <c r="O107" s="8">
        <v>20</v>
      </c>
      <c r="P107" s="3"/>
      <c r="Q107" s="6"/>
    </row>
    <row r="108" spans="1:17" x14ac:dyDescent="0.35">
      <c r="A108" s="24" t="s">
        <v>34</v>
      </c>
      <c r="B108" s="6" t="str">
        <f>IF(HAF[[#This Row],[Programme]]="Fonds pour accélérer la construction de logements", "1er cycle", "2e cycle")</f>
        <v>2e cycle</v>
      </c>
      <c r="C108" s="6" t="s">
        <v>140</v>
      </c>
      <c r="D108" s="6" t="s">
        <v>276</v>
      </c>
      <c r="E108" s="6" t="s">
        <v>281</v>
      </c>
      <c r="F108" s="6" t="s">
        <v>282</v>
      </c>
      <c r="G108" s="7">
        <v>45644</v>
      </c>
      <c r="H10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Fort Smith</v>
      </c>
      <c r="I108" s="8">
        <v>2616019</v>
      </c>
      <c r="J108" s="8">
        <v>0</v>
      </c>
      <c r="K108" s="8">
        <v>18</v>
      </c>
      <c r="L108" s="8">
        <v>52</v>
      </c>
      <c r="M108" s="8">
        <v>0</v>
      </c>
      <c r="N108" s="8">
        <v>70</v>
      </c>
      <c r="O108" s="8">
        <v>150</v>
      </c>
      <c r="P108" s="3"/>
      <c r="Q108" s="6"/>
    </row>
    <row r="109" spans="1:17" x14ac:dyDescent="0.35">
      <c r="A109" s="6" t="s">
        <v>33</v>
      </c>
      <c r="B109" s="6" t="str">
        <f>IF(HAF[[#This Row],[Programme]]="Fonds pour accélérer la construction de logements", "1er cycle", "2e cycle")</f>
        <v>1er cycle</v>
      </c>
      <c r="C109" s="6" t="s">
        <v>141</v>
      </c>
      <c r="D109" s="6" t="s">
        <v>277</v>
      </c>
      <c r="E109" s="6" t="s">
        <v>280</v>
      </c>
      <c r="F109" s="6" t="s">
        <v>282</v>
      </c>
      <c r="G109" s="7">
        <v>45338</v>
      </c>
      <c r="H10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du comté de Kings</v>
      </c>
      <c r="I109" s="8">
        <v>5968851.5999999996</v>
      </c>
      <c r="J109" s="8">
        <v>5968852</v>
      </c>
      <c r="K109" s="8">
        <v>570</v>
      </c>
      <c r="L109" s="8">
        <v>226</v>
      </c>
      <c r="M109" s="8">
        <v>226</v>
      </c>
      <c r="N109" s="8">
        <v>796</v>
      </c>
      <c r="O109" s="8">
        <v>1240</v>
      </c>
      <c r="P109" s="3"/>
      <c r="Q109" s="6"/>
    </row>
    <row r="110" spans="1:17" x14ac:dyDescent="0.35">
      <c r="A110" s="6" t="s">
        <v>33</v>
      </c>
      <c r="B110" s="6" t="str">
        <f>IF(HAF[[#This Row],[Programme]]="Fonds pour accélérer la construction de logements", "1er cycle", "2e cycle")</f>
        <v>1er cycle</v>
      </c>
      <c r="C110" s="6" t="s">
        <v>142</v>
      </c>
      <c r="D110" s="6" t="s">
        <v>277</v>
      </c>
      <c r="E110" s="6" t="s">
        <v>280</v>
      </c>
      <c r="F110" s="6" t="s">
        <v>282</v>
      </c>
      <c r="G110" s="7">
        <v>45322</v>
      </c>
      <c r="H11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régionale de West Hants</v>
      </c>
      <c r="I110" s="8">
        <v>1081886</v>
      </c>
      <c r="J110" s="8">
        <v>1081886</v>
      </c>
      <c r="K110" s="8">
        <v>330</v>
      </c>
      <c r="L110" s="8">
        <v>40</v>
      </c>
      <c r="M110" s="8">
        <v>40</v>
      </c>
      <c r="N110" s="8">
        <v>370</v>
      </c>
      <c r="O110" s="8">
        <v>1500</v>
      </c>
      <c r="P110" s="3"/>
      <c r="Q110" s="6"/>
    </row>
    <row r="111" spans="1:17" x14ac:dyDescent="0.35">
      <c r="A111" s="6" t="s">
        <v>33</v>
      </c>
      <c r="B111" s="6" t="str">
        <f>IF(HAF[[#This Row],[Programme]]="Fonds pour accélérer la construction de logements", "1er cycle", "2e cycle")</f>
        <v>1er cycle</v>
      </c>
      <c r="C111" s="6" t="s">
        <v>143</v>
      </c>
      <c r="D111" s="6" t="s">
        <v>277</v>
      </c>
      <c r="E111" s="6" t="s">
        <v>280</v>
      </c>
      <c r="F111" s="6" t="s">
        <v>282</v>
      </c>
      <c r="G111" s="7">
        <v>45211</v>
      </c>
      <c r="H11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Halifax</v>
      </c>
      <c r="I111" s="8">
        <v>79309000</v>
      </c>
      <c r="J111" s="8">
        <v>79309000</v>
      </c>
      <c r="K111" s="8">
        <v>12867</v>
      </c>
      <c r="L111" s="8">
        <v>2600</v>
      </c>
      <c r="M111" s="8">
        <v>2600</v>
      </c>
      <c r="N111" s="8">
        <v>15467</v>
      </c>
      <c r="O111" s="8">
        <v>8866</v>
      </c>
      <c r="P111" s="3"/>
      <c r="Q111" s="6"/>
    </row>
    <row r="112" spans="1:17" x14ac:dyDescent="0.35">
      <c r="A112" s="6" t="s">
        <v>33</v>
      </c>
      <c r="B112" s="6" t="str">
        <f>IF(HAF[[#This Row],[Programme]]="Fonds pour accélérer la construction de logements", "1er cycle", "2e cycle")</f>
        <v>1er cycle</v>
      </c>
      <c r="C112" s="6" t="s">
        <v>144</v>
      </c>
      <c r="D112" s="6" t="s">
        <v>277</v>
      </c>
      <c r="E112" s="6" t="s">
        <v>280</v>
      </c>
      <c r="F112" s="6" t="s">
        <v>282</v>
      </c>
      <c r="G112" s="7">
        <v>45345</v>
      </c>
      <c r="H11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East Hants</v>
      </c>
      <c r="I112" s="8">
        <v>5885000</v>
      </c>
      <c r="J112" s="8">
        <v>5885000</v>
      </c>
      <c r="K112" s="8">
        <v>974</v>
      </c>
      <c r="L112" s="8">
        <v>212</v>
      </c>
      <c r="M112" s="8">
        <v>212</v>
      </c>
      <c r="N112" s="8">
        <v>1186</v>
      </c>
      <c r="O112" s="8">
        <v>2825</v>
      </c>
      <c r="P112" s="3"/>
      <c r="Q112" s="6"/>
    </row>
    <row r="113" spans="1:17" x14ac:dyDescent="0.35">
      <c r="A113" s="6" t="s">
        <v>33</v>
      </c>
      <c r="B113" s="6" t="str">
        <f>IF(HAF[[#This Row],[Programme]]="Fonds pour accélérer la construction de logements", "1er cycle", "2e cycle")</f>
        <v>1er cycle</v>
      </c>
      <c r="C113" s="6" t="s">
        <v>145</v>
      </c>
      <c r="D113" s="6" t="s">
        <v>277</v>
      </c>
      <c r="E113" s="6" t="s">
        <v>280</v>
      </c>
      <c r="F113" s="6" t="s">
        <v>282</v>
      </c>
      <c r="G113" s="7">
        <v>45337</v>
      </c>
      <c r="H11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régionale du Cap-Breton</v>
      </c>
      <c r="I113" s="8">
        <v>11380341</v>
      </c>
      <c r="J113" s="8">
        <v>11380341</v>
      </c>
      <c r="K113" s="8">
        <v>671</v>
      </c>
      <c r="L113" s="8">
        <v>339</v>
      </c>
      <c r="M113" s="8">
        <v>339</v>
      </c>
      <c r="N113" s="8">
        <v>1010</v>
      </c>
      <c r="O113" s="8">
        <v>3100</v>
      </c>
      <c r="P113" s="3"/>
      <c r="Q113" s="6"/>
    </row>
    <row r="114" spans="1:17" x14ac:dyDescent="0.35">
      <c r="A114" s="6" t="s">
        <v>33</v>
      </c>
      <c r="B114" s="6" t="str">
        <f>IF(HAF[[#This Row],[Programme]]="Fonds pour accélérer la construction de logements", "1er cycle", "2e cycle")</f>
        <v>1er cycle</v>
      </c>
      <c r="C114" s="6" t="s">
        <v>146</v>
      </c>
      <c r="D114" s="6" t="s">
        <v>277</v>
      </c>
      <c r="E114" s="6" t="s">
        <v>280</v>
      </c>
      <c r="F114" s="6" t="s">
        <v>282</v>
      </c>
      <c r="G114" s="7">
        <v>45323</v>
      </c>
      <c r="H11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du district de Chester</v>
      </c>
      <c r="I114" s="8">
        <v>1986000</v>
      </c>
      <c r="J114" s="8">
        <v>1986000</v>
      </c>
      <c r="K114" s="8">
        <v>150</v>
      </c>
      <c r="L114" s="8">
        <v>70</v>
      </c>
      <c r="M114" s="8">
        <v>70</v>
      </c>
      <c r="N114" s="8">
        <v>220</v>
      </c>
      <c r="O114" s="8">
        <v>302</v>
      </c>
      <c r="P114" s="3"/>
      <c r="Q114" s="6"/>
    </row>
    <row r="115" spans="1:17" x14ac:dyDescent="0.35">
      <c r="A115" s="6" t="s">
        <v>33</v>
      </c>
      <c r="B115" s="6" t="str">
        <f>IF(HAF[[#This Row],[Programme]]="Fonds pour accélérer la construction de logements", "1er cycle", "2e cycle")</f>
        <v>1er cycle</v>
      </c>
      <c r="C115" s="6" t="s">
        <v>147</v>
      </c>
      <c r="D115" s="6" t="s">
        <v>277</v>
      </c>
      <c r="E115" s="6" t="s">
        <v>280</v>
      </c>
      <c r="F115" s="6" t="s">
        <v>282</v>
      </c>
      <c r="G115" s="7">
        <v>45322</v>
      </c>
      <c r="H11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du comté d'Antigonish</v>
      </c>
      <c r="I115" s="8">
        <v>1919753</v>
      </c>
      <c r="J115" s="8">
        <v>1919753</v>
      </c>
      <c r="K115" s="8">
        <v>345</v>
      </c>
      <c r="L115" s="8">
        <v>50</v>
      </c>
      <c r="M115" s="8">
        <v>50</v>
      </c>
      <c r="N115" s="8">
        <v>395</v>
      </c>
      <c r="O115" s="8">
        <v>140</v>
      </c>
      <c r="P115" s="3"/>
      <c r="Q115" s="6"/>
    </row>
    <row r="116" spans="1:17" x14ac:dyDescent="0.35">
      <c r="A116" s="6" t="s">
        <v>33</v>
      </c>
      <c r="B116" s="6" t="str">
        <f>IF(HAF[[#This Row],[Programme]]="Fonds pour accélérer la construction de logements", "1er cycle", "2e cycle")</f>
        <v>1er cycle</v>
      </c>
      <c r="C116" s="6" t="s">
        <v>148</v>
      </c>
      <c r="D116" s="6" t="s">
        <v>277</v>
      </c>
      <c r="E116" s="6" t="s">
        <v>281</v>
      </c>
      <c r="F116" s="6" t="s">
        <v>282</v>
      </c>
      <c r="G116" s="7">
        <v>45321</v>
      </c>
      <c r="H11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d'Antigonish</v>
      </c>
      <c r="I116" s="8">
        <v>1316000</v>
      </c>
      <c r="J116" s="8">
        <v>1316000</v>
      </c>
      <c r="K116" s="8">
        <v>30</v>
      </c>
      <c r="L116" s="8">
        <v>43</v>
      </c>
      <c r="M116" s="8">
        <v>43</v>
      </c>
      <c r="N116" s="8">
        <v>73</v>
      </c>
      <c r="O116" s="8">
        <v>136</v>
      </c>
      <c r="P116" s="3"/>
      <c r="Q116" s="6"/>
    </row>
    <row r="117" spans="1:17" x14ac:dyDescent="0.35">
      <c r="A117" s="6" t="s">
        <v>33</v>
      </c>
      <c r="B117" s="6" t="str">
        <f>IF(HAF[[#This Row],[Programme]]="Fonds pour accélérer la construction de logements", "1er cycle", "2e cycle")</f>
        <v>1er cycle</v>
      </c>
      <c r="C117" s="6" t="s">
        <v>149</v>
      </c>
      <c r="D117" s="6" t="s">
        <v>277</v>
      </c>
      <c r="E117" s="6" t="s">
        <v>281</v>
      </c>
      <c r="F117" s="6" t="s">
        <v>282</v>
      </c>
      <c r="G117" s="7">
        <v>45314</v>
      </c>
      <c r="H11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Pictou</v>
      </c>
      <c r="I117" s="8">
        <v>775013.3</v>
      </c>
      <c r="J117" s="8">
        <v>775013</v>
      </c>
      <c r="K117" s="8">
        <v>51</v>
      </c>
      <c r="L117" s="8">
        <v>28</v>
      </c>
      <c r="M117" s="8">
        <v>28</v>
      </c>
      <c r="N117" s="8">
        <v>79</v>
      </c>
      <c r="O117" s="8">
        <v>375</v>
      </c>
      <c r="P117" s="3"/>
      <c r="Q117" s="6"/>
    </row>
    <row r="118" spans="1:17" x14ac:dyDescent="0.35">
      <c r="A118" s="6" t="s">
        <v>33</v>
      </c>
      <c r="B118" s="6" t="str">
        <f>IF(HAF[[#This Row],[Programme]]="Fonds pour accélérer la construction de logements", "1er cycle", "2e cycle")</f>
        <v>1er cycle</v>
      </c>
      <c r="C118" s="6" t="s">
        <v>150</v>
      </c>
      <c r="D118" s="6" t="s">
        <v>277</v>
      </c>
      <c r="E118" s="6" t="s">
        <v>281</v>
      </c>
      <c r="F118" s="6" t="s">
        <v>282</v>
      </c>
      <c r="G118" s="7">
        <v>45322</v>
      </c>
      <c r="H11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New Glasgow</v>
      </c>
      <c r="I118" s="8">
        <v>3260024.7</v>
      </c>
      <c r="J118" s="8">
        <v>3260025</v>
      </c>
      <c r="K118" s="8">
        <v>119</v>
      </c>
      <c r="L118" s="8">
        <v>90</v>
      </c>
      <c r="M118" s="8">
        <v>90</v>
      </c>
      <c r="N118" s="8">
        <v>209</v>
      </c>
      <c r="O118" s="8">
        <v>500</v>
      </c>
      <c r="P118" s="3"/>
      <c r="Q118" s="6"/>
    </row>
    <row r="119" spans="1:17" x14ac:dyDescent="0.35">
      <c r="A119" s="6" t="s">
        <v>33</v>
      </c>
      <c r="B119" s="6" t="str">
        <f>IF(HAF[[#This Row],[Programme]]="Fonds pour accélérer la construction de logements", "1er cycle", "2e cycle")</f>
        <v>1er cycle</v>
      </c>
      <c r="C119" s="6" t="s">
        <v>151</v>
      </c>
      <c r="D119" s="6" t="s">
        <v>277</v>
      </c>
      <c r="E119" s="6" t="s">
        <v>281</v>
      </c>
      <c r="F119" s="6" t="s">
        <v>282</v>
      </c>
      <c r="G119" s="7">
        <v>45322</v>
      </c>
      <c r="H11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Westville</v>
      </c>
      <c r="I119" s="8">
        <v>1560000</v>
      </c>
      <c r="J119" s="8">
        <v>1560000</v>
      </c>
      <c r="K119" s="8">
        <v>18</v>
      </c>
      <c r="L119" s="8">
        <v>78</v>
      </c>
      <c r="M119" s="8">
        <v>78</v>
      </c>
      <c r="N119" s="8">
        <v>96</v>
      </c>
      <c r="O119" s="8">
        <v>1620</v>
      </c>
      <c r="P119" s="3"/>
      <c r="Q119" s="6"/>
    </row>
    <row r="120" spans="1:17" x14ac:dyDescent="0.35">
      <c r="A120" s="6" t="s">
        <v>33</v>
      </c>
      <c r="B120" s="6" t="str">
        <f>IF(HAF[[#This Row],[Programme]]="Fonds pour accélérer la construction de logements", "1er cycle", "2e cycle")</f>
        <v>1er cycle</v>
      </c>
      <c r="C120" s="6" t="s">
        <v>152</v>
      </c>
      <c r="D120" s="6" t="s">
        <v>277</v>
      </c>
      <c r="E120" s="6" t="s">
        <v>281</v>
      </c>
      <c r="F120" s="6" t="s">
        <v>282</v>
      </c>
      <c r="G120" s="7">
        <v>45323</v>
      </c>
      <c r="H12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Wolfville</v>
      </c>
      <c r="I120" s="8">
        <v>1827600</v>
      </c>
      <c r="J120" s="8">
        <v>1827600</v>
      </c>
      <c r="K120" s="8">
        <v>75</v>
      </c>
      <c r="L120" s="8">
        <v>45</v>
      </c>
      <c r="M120" s="8">
        <v>45</v>
      </c>
      <c r="N120" s="8">
        <v>120</v>
      </c>
      <c r="O120" s="8">
        <v>280</v>
      </c>
      <c r="P120" s="3"/>
      <c r="Q120" s="6"/>
    </row>
    <row r="121" spans="1:17" x14ac:dyDescent="0.35">
      <c r="A121" s="6" t="s">
        <v>33</v>
      </c>
      <c r="B121" s="6" t="str">
        <f>IF(HAF[[#This Row],[Programme]]="Fonds pour accélérer la construction de logements", "1er cycle", "2e cycle")</f>
        <v>1er cycle</v>
      </c>
      <c r="C121" s="6" t="s">
        <v>153</v>
      </c>
      <c r="D121" s="6" t="s">
        <v>277</v>
      </c>
      <c r="E121" s="6" t="s">
        <v>281</v>
      </c>
      <c r="F121" s="6" t="s">
        <v>282</v>
      </c>
      <c r="G121" s="7">
        <v>45322</v>
      </c>
      <c r="H12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Lunenburg</v>
      </c>
      <c r="I121" s="8">
        <v>1158943</v>
      </c>
      <c r="J121" s="8">
        <v>1158943</v>
      </c>
      <c r="K121" s="8">
        <v>99</v>
      </c>
      <c r="L121" s="8">
        <v>36</v>
      </c>
      <c r="M121" s="8">
        <v>36</v>
      </c>
      <c r="N121" s="8">
        <v>135</v>
      </c>
      <c r="O121" s="8">
        <v>303</v>
      </c>
      <c r="P121" s="3"/>
      <c r="Q121" s="6"/>
    </row>
    <row r="122" spans="1:17" x14ac:dyDescent="0.35">
      <c r="A122" s="6" t="s">
        <v>33</v>
      </c>
      <c r="B122" s="6" t="str">
        <f>IF(HAF[[#This Row],[Programme]]="Fonds pour accélérer la construction de logements", "1er cycle", "2e cycle")</f>
        <v>1er cycle</v>
      </c>
      <c r="C122" s="35" t="s">
        <v>298</v>
      </c>
      <c r="D122" s="6" t="s">
        <v>277</v>
      </c>
      <c r="E122" s="6" t="s">
        <v>281</v>
      </c>
      <c r="F122" s="6" t="s">
        <v>283</v>
      </c>
      <c r="G122" s="7">
        <v>45321</v>
      </c>
      <c r="H12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des Mi'kmaw de Paqtnkek</v>
      </c>
      <c r="I122" s="8">
        <v>1253000</v>
      </c>
      <c r="J122" s="8">
        <v>1253000</v>
      </c>
      <c r="K122" s="8">
        <v>3</v>
      </c>
      <c r="L122" s="8">
        <v>18</v>
      </c>
      <c r="M122" s="8">
        <v>18</v>
      </c>
      <c r="N122" s="8">
        <v>21</v>
      </c>
      <c r="O122" s="8">
        <v>125</v>
      </c>
      <c r="P122" s="3"/>
      <c r="Q122" s="6"/>
    </row>
    <row r="123" spans="1:17" x14ac:dyDescent="0.35">
      <c r="A123" s="6" t="s">
        <v>33</v>
      </c>
      <c r="B123" s="6" t="str">
        <f>IF(HAF[[#This Row],[Programme]]="Fonds pour accélérer la construction de logements", "1er cycle", "2e cycle")</f>
        <v>1er cycle</v>
      </c>
      <c r="C123" s="6" t="s">
        <v>154</v>
      </c>
      <c r="D123" s="6" t="s">
        <v>277</v>
      </c>
      <c r="E123" s="6" t="s">
        <v>281</v>
      </c>
      <c r="F123" s="6" t="s">
        <v>283</v>
      </c>
      <c r="G123" s="7">
        <v>45323</v>
      </c>
      <c r="H12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Membertou</v>
      </c>
      <c r="I123" s="8">
        <v>1940000</v>
      </c>
      <c r="J123" s="8">
        <v>1940000</v>
      </c>
      <c r="K123" s="8">
        <v>18</v>
      </c>
      <c r="L123" s="8">
        <v>28</v>
      </c>
      <c r="M123" s="8">
        <v>28</v>
      </c>
      <c r="N123" s="8">
        <v>46</v>
      </c>
      <c r="O123" s="8">
        <v>186</v>
      </c>
      <c r="P123" s="3"/>
      <c r="Q123" s="6"/>
    </row>
    <row r="124" spans="1:17" x14ac:dyDescent="0.35">
      <c r="A124" s="6" t="s">
        <v>33</v>
      </c>
      <c r="B124" s="6" t="str">
        <f>IF(HAF[[#This Row],[Programme]]="Fonds pour accélérer la construction de logements", "1er cycle", "2e cycle")</f>
        <v>1er cycle</v>
      </c>
      <c r="C124" s="6" t="s">
        <v>155</v>
      </c>
      <c r="D124" s="6" t="s">
        <v>277</v>
      </c>
      <c r="E124" s="6" t="s">
        <v>281</v>
      </c>
      <c r="F124" s="6" t="s">
        <v>283</v>
      </c>
      <c r="G124" s="7">
        <v>45321</v>
      </c>
      <c r="H12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Pictou Landing</v>
      </c>
      <c r="I124" s="8">
        <v>531000</v>
      </c>
      <c r="J124" s="8">
        <v>531000</v>
      </c>
      <c r="K124" s="8">
        <v>6</v>
      </c>
      <c r="L124" s="8">
        <v>9</v>
      </c>
      <c r="M124" s="8">
        <v>9</v>
      </c>
      <c r="N124" s="8">
        <v>15</v>
      </c>
      <c r="O124" s="8">
        <v>34</v>
      </c>
      <c r="P124" s="3"/>
      <c r="Q124" s="6"/>
    </row>
    <row r="125" spans="1:17" x14ac:dyDescent="0.35">
      <c r="A125" s="6" t="s">
        <v>33</v>
      </c>
      <c r="B125" s="6" t="str">
        <f>IF(HAF[[#This Row],[Programme]]="Fonds pour accélérer la construction de logements", "1er cycle", "2e cycle")</f>
        <v>1er cycle</v>
      </c>
      <c r="C125" s="6" t="s">
        <v>156</v>
      </c>
      <c r="D125" s="6" t="s">
        <v>277</v>
      </c>
      <c r="E125" s="6" t="s">
        <v>281</v>
      </c>
      <c r="F125" s="6" t="s">
        <v>283</v>
      </c>
      <c r="G125" s="7">
        <v>45321</v>
      </c>
      <c r="H12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Millbrook</v>
      </c>
      <c r="I125" s="8">
        <v>2482000</v>
      </c>
      <c r="J125" s="8">
        <v>2482000</v>
      </c>
      <c r="K125" s="8">
        <v>84</v>
      </c>
      <c r="L125" s="8">
        <v>38</v>
      </c>
      <c r="M125" s="8">
        <v>38</v>
      </c>
      <c r="N125" s="8">
        <v>122</v>
      </c>
      <c r="O125" s="8">
        <v>110</v>
      </c>
      <c r="P125" s="3"/>
      <c r="Q125" s="6"/>
    </row>
    <row r="126" spans="1:17" x14ac:dyDescent="0.35">
      <c r="A126" s="24" t="s">
        <v>34</v>
      </c>
      <c r="B126" s="6" t="str">
        <f>IF(HAF[[#This Row],[Programme]]="Fonds pour accélérer la construction de logements", "1er cycle", "2e cycle")</f>
        <v>2e cycle</v>
      </c>
      <c r="C126" s="6" t="s">
        <v>157</v>
      </c>
      <c r="D126" s="6" t="s">
        <v>277</v>
      </c>
      <c r="E126" s="6" t="s">
        <v>281</v>
      </c>
      <c r="F126" s="6" t="s">
        <v>282</v>
      </c>
      <c r="G126" s="7">
        <v>45679</v>
      </c>
      <c r="H12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Mahone Bay</v>
      </c>
      <c r="I126" s="8">
        <v>417030.40000000002</v>
      </c>
      <c r="J126" s="8">
        <v>0</v>
      </c>
      <c r="K126" s="8">
        <v>23</v>
      </c>
      <c r="L126" s="8">
        <v>13</v>
      </c>
      <c r="M126" s="8">
        <v>0</v>
      </c>
      <c r="N126" s="8">
        <v>36</v>
      </c>
      <c r="O126" s="8">
        <v>250</v>
      </c>
      <c r="P126" s="3"/>
      <c r="Q126" s="6"/>
    </row>
    <row r="127" spans="1:17" x14ac:dyDescent="0.35">
      <c r="A127" s="24" t="s">
        <v>34</v>
      </c>
      <c r="B127" s="6" t="str">
        <f>IF(HAF[[#This Row],[Programme]]="Fonds pour accélérer la construction de logements", "1er cycle", "2e cycle")</f>
        <v>2e cycle</v>
      </c>
      <c r="C127" s="6" t="s">
        <v>158</v>
      </c>
      <c r="D127" s="6" t="s">
        <v>277</v>
      </c>
      <c r="E127" s="6" t="s">
        <v>281</v>
      </c>
      <c r="F127" s="6" t="s">
        <v>282</v>
      </c>
      <c r="G127" s="7">
        <v>45637</v>
      </c>
      <c r="H12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Bridgewater</v>
      </c>
      <c r="I127" s="8">
        <v>3368920</v>
      </c>
      <c r="J127" s="8">
        <v>0</v>
      </c>
      <c r="K127" s="8">
        <v>267</v>
      </c>
      <c r="L127" s="8">
        <v>100</v>
      </c>
      <c r="M127" s="8">
        <v>0</v>
      </c>
      <c r="N127" s="8">
        <v>367</v>
      </c>
      <c r="O127" s="8">
        <v>365</v>
      </c>
      <c r="P127" s="3"/>
      <c r="Q127" s="6"/>
    </row>
    <row r="128" spans="1:17" x14ac:dyDescent="0.35">
      <c r="A128" s="24" t="s">
        <v>34</v>
      </c>
      <c r="B128" s="6" t="str">
        <f>IF(HAF[[#This Row],[Programme]]="Fonds pour accélérer la construction de logements", "1er cycle", "2e cycle")</f>
        <v>2e cycle</v>
      </c>
      <c r="C128" s="6" t="s">
        <v>159</v>
      </c>
      <c r="D128" s="6" t="s">
        <v>277</v>
      </c>
      <c r="E128" s="6" t="s">
        <v>281</v>
      </c>
      <c r="F128" s="6" t="s">
        <v>282</v>
      </c>
      <c r="G128" s="7">
        <v>45679</v>
      </c>
      <c r="H12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du district de Shelburne</v>
      </c>
      <c r="I128" s="8">
        <v>1546000</v>
      </c>
      <c r="J128" s="8">
        <v>0</v>
      </c>
      <c r="K128" s="8">
        <v>72</v>
      </c>
      <c r="L128" s="8">
        <v>40</v>
      </c>
      <c r="M128" s="8">
        <v>0</v>
      </c>
      <c r="N128" s="8">
        <v>112</v>
      </c>
      <c r="O128" s="8">
        <v>175</v>
      </c>
      <c r="P128" s="3"/>
      <c r="Q128" s="6"/>
    </row>
    <row r="129" spans="1:17" x14ac:dyDescent="0.35">
      <c r="A129" s="24" t="s">
        <v>34</v>
      </c>
      <c r="B129" s="6" t="str">
        <f>IF(HAF[[#This Row],[Programme]]="Fonds pour accélérer la construction de logements", "1er cycle", "2e cycle")</f>
        <v>2e cycle</v>
      </c>
      <c r="C129" s="6" t="s">
        <v>160</v>
      </c>
      <c r="D129" s="6" t="s">
        <v>277</v>
      </c>
      <c r="E129" s="6" t="s">
        <v>281</v>
      </c>
      <c r="F129" s="6" t="s">
        <v>282</v>
      </c>
      <c r="G129" s="7">
        <v>45636</v>
      </c>
      <c r="H12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d'Amherst</v>
      </c>
      <c r="I129" s="8">
        <v>2264150</v>
      </c>
      <c r="J129" s="8">
        <v>0</v>
      </c>
      <c r="K129" s="8">
        <v>110</v>
      </c>
      <c r="L129" s="8">
        <v>67</v>
      </c>
      <c r="M129" s="8">
        <v>0</v>
      </c>
      <c r="N129" s="8">
        <v>177</v>
      </c>
      <c r="O129" s="8">
        <v>300</v>
      </c>
      <c r="P129" s="3"/>
      <c r="Q129" s="6"/>
    </row>
    <row r="130" spans="1:17" x14ac:dyDescent="0.35">
      <c r="A130" s="24" t="s">
        <v>34</v>
      </c>
      <c r="B130" s="6" t="str">
        <f>IF(HAF[[#This Row],[Programme]]="Fonds pour accélérer la construction de logements", "1er cycle", "2e cycle")</f>
        <v>2e cycle</v>
      </c>
      <c r="C130" s="6" t="s">
        <v>161</v>
      </c>
      <c r="D130" s="6" t="s">
        <v>277</v>
      </c>
      <c r="E130" s="6" t="s">
        <v>281</v>
      </c>
      <c r="F130" s="6" t="s">
        <v>282</v>
      </c>
      <c r="G130" s="7">
        <v>45670</v>
      </c>
      <c r="H13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Digby</v>
      </c>
      <c r="I130" s="8">
        <v>760952.5</v>
      </c>
      <c r="J130" s="8">
        <v>0</v>
      </c>
      <c r="K130" s="8">
        <v>33</v>
      </c>
      <c r="L130" s="8">
        <v>22</v>
      </c>
      <c r="M130" s="8">
        <v>0</v>
      </c>
      <c r="N130" s="8">
        <v>55</v>
      </c>
      <c r="O130" s="8">
        <v>170</v>
      </c>
      <c r="P130" s="3"/>
      <c r="Q130" s="6"/>
    </row>
    <row r="131" spans="1:17" x14ac:dyDescent="0.35">
      <c r="A131" s="24" t="s">
        <v>34</v>
      </c>
      <c r="B131" s="6" t="str">
        <f>IF(HAF[[#This Row],[Programme]]="Fonds pour accélérer la construction de logements", "1er cycle", "2e cycle")</f>
        <v>2e cycle</v>
      </c>
      <c r="C131" s="6" t="s">
        <v>162</v>
      </c>
      <c r="D131" s="6" t="s">
        <v>277</v>
      </c>
      <c r="E131" s="6" t="s">
        <v>281</v>
      </c>
      <c r="F131" s="6" t="s">
        <v>282</v>
      </c>
      <c r="G131" s="7">
        <v>45678</v>
      </c>
      <c r="H13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Middleton</v>
      </c>
      <c r="I131" s="8">
        <v>993015.2</v>
      </c>
      <c r="J131" s="8">
        <v>0</v>
      </c>
      <c r="K131" s="8">
        <v>14</v>
      </c>
      <c r="L131" s="8">
        <v>30</v>
      </c>
      <c r="M131" s="8">
        <v>0</v>
      </c>
      <c r="N131" s="8">
        <v>44</v>
      </c>
      <c r="O131" s="8">
        <v>145</v>
      </c>
      <c r="P131" s="3"/>
      <c r="Q131" s="6"/>
    </row>
    <row r="132" spans="1:17" x14ac:dyDescent="0.35">
      <c r="A132" s="24" t="s">
        <v>34</v>
      </c>
      <c r="B132" s="6" t="str">
        <f>IF(HAF[[#This Row],[Programme]]="Fonds pour accélérer la construction de logements", "1er cycle", "2e cycle")</f>
        <v>2e cycle</v>
      </c>
      <c r="C132" s="6" t="s">
        <v>163</v>
      </c>
      <c r="D132" s="6" t="s">
        <v>277</v>
      </c>
      <c r="E132" s="6" t="s">
        <v>281</v>
      </c>
      <c r="F132" s="6" t="s">
        <v>282</v>
      </c>
      <c r="G132" s="7">
        <v>45679</v>
      </c>
      <c r="H13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Yarmouth</v>
      </c>
      <c r="I132" s="8">
        <v>2323150</v>
      </c>
      <c r="J132" s="8">
        <v>0</v>
      </c>
      <c r="K132" s="8">
        <v>54</v>
      </c>
      <c r="L132" s="8">
        <v>65</v>
      </c>
      <c r="M132" s="8">
        <v>0</v>
      </c>
      <c r="N132" s="8">
        <v>119</v>
      </c>
      <c r="O132" s="8">
        <v>183</v>
      </c>
      <c r="P132" s="3"/>
      <c r="Q132" s="6"/>
    </row>
    <row r="133" spans="1:17" x14ac:dyDescent="0.35">
      <c r="A133" s="24" t="s">
        <v>34</v>
      </c>
      <c r="B133" s="6" t="str">
        <f>IF(HAF[[#This Row],[Programme]]="Fonds pour accélérer la construction de logements", "1er cycle", "2e cycle")</f>
        <v>2e cycle</v>
      </c>
      <c r="C133" s="6" t="s">
        <v>164</v>
      </c>
      <c r="D133" s="6" t="s">
        <v>277</v>
      </c>
      <c r="E133" s="6" t="s">
        <v>281</v>
      </c>
      <c r="F133" s="6" t="s">
        <v>282</v>
      </c>
      <c r="G133" s="7">
        <v>45646</v>
      </c>
      <c r="H13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du district de St. Mary's</v>
      </c>
      <c r="I133" s="8">
        <v>775560.1</v>
      </c>
      <c r="J133" s="8">
        <v>0</v>
      </c>
      <c r="K133" s="8">
        <v>43</v>
      </c>
      <c r="L133" s="8">
        <v>20</v>
      </c>
      <c r="M133" s="8">
        <v>0</v>
      </c>
      <c r="N133" s="8">
        <v>63</v>
      </c>
      <c r="O133" s="8">
        <v>98</v>
      </c>
      <c r="P133" s="3"/>
      <c r="Q133" s="6"/>
    </row>
    <row r="134" spans="1:17" x14ac:dyDescent="0.35">
      <c r="A134" s="6" t="s">
        <v>33</v>
      </c>
      <c r="B134" s="6" t="str">
        <f>IF(HAF[[#This Row],[Programme]]="Fonds pour accélérer la construction de logements", "1er cycle", "2e cycle")</f>
        <v>1er cycle</v>
      </c>
      <c r="C134" s="6" t="s">
        <v>165</v>
      </c>
      <c r="D134" s="6" t="s">
        <v>2</v>
      </c>
      <c r="E134" s="6" t="s">
        <v>281</v>
      </c>
      <c r="F134" s="6" t="s">
        <v>282</v>
      </c>
      <c r="G134" s="7">
        <v>45322</v>
      </c>
      <c r="H13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Kugluktuk</v>
      </c>
      <c r="I134" s="8">
        <v>799377.6</v>
      </c>
      <c r="J134" s="8">
        <v>799378</v>
      </c>
      <c r="K134" s="8">
        <v>12</v>
      </c>
      <c r="L134" s="8">
        <v>12</v>
      </c>
      <c r="M134" s="8">
        <v>12</v>
      </c>
      <c r="N134" s="8">
        <v>24</v>
      </c>
      <c r="O134" s="8">
        <v>71</v>
      </c>
      <c r="P134" s="3"/>
      <c r="Q134" s="6"/>
    </row>
    <row r="135" spans="1:17" x14ac:dyDescent="0.35">
      <c r="A135" s="6" t="s">
        <v>33</v>
      </c>
      <c r="B135" s="6" t="str">
        <f>IF(HAF[[#This Row],[Programme]]="Fonds pour accélérer la construction de logements", "1er cycle", "2e cycle")</f>
        <v>1er cycle</v>
      </c>
      <c r="C135" s="6" t="s">
        <v>166</v>
      </c>
      <c r="D135" s="6" t="s">
        <v>2</v>
      </c>
      <c r="E135" s="6" t="s">
        <v>281</v>
      </c>
      <c r="F135" s="6" t="s">
        <v>282</v>
      </c>
      <c r="G135" s="7">
        <v>45323</v>
      </c>
      <c r="H13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Sanikiluaq</v>
      </c>
      <c r="I135" s="8">
        <v>770990.5</v>
      </c>
      <c r="J135" s="8">
        <v>770991</v>
      </c>
      <c r="K135" s="8">
        <v>2</v>
      </c>
      <c r="L135" s="8">
        <v>13</v>
      </c>
      <c r="M135" s="8">
        <v>13</v>
      </c>
      <c r="N135" s="8">
        <v>15</v>
      </c>
      <c r="O135" s="8">
        <v>30</v>
      </c>
      <c r="P135" s="3"/>
      <c r="Q135" s="6"/>
    </row>
    <row r="136" spans="1:17" x14ac:dyDescent="0.35">
      <c r="A136" s="6" t="s">
        <v>33</v>
      </c>
      <c r="B136" s="6" t="str">
        <f>IF(HAF[[#This Row],[Programme]]="Fonds pour accélérer la construction de logements", "1er cycle", "2e cycle")</f>
        <v>1er cycle</v>
      </c>
      <c r="C136" s="6" t="s">
        <v>167</v>
      </c>
      <c r="D136" s="6" t="s">
        <v>2</v>
      </c>
      <c r="E136" s="6" t="s">
        <v>281</v>
      </c>
      <c r="F136" s="6" t="s">
        <v>282</v>
      </c>
      <c r="G136" s="7">
        <v>45300</v>
      </c>
      <c r="H13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Qikiqtarjuaq</v>
      </c>
      <c r="I136" s="8">
        <v>542659.69999999995</v>
      </c>
      <c r="J136" s="8">
        <v>542660</v>
      </c>
      <c r="K136" s="8">
        <v>1</v>
      </c>
      <c r="L136" s="8">
        <v>8</v>
      </c>
      <c r="M136" s="8">
        <v>8</v>
      </c>
      <c r="N136" s="8">
        <v>9</v>
      </c>
      <c r="O136" s="8">
        <v>28</v>
      </c>
      <c r="P136" s="3"/>
      <c r="Q136" s="6"/>
    </row>
    <row r="137" spans="1:17" x14ac:dyDescent="0.35">
      <c r="A137" s="6" t="s">
        <v>33</v>
      </c>
      <c r="B137" s="6" t="str">
        <f>IF(HAF[[#This Row],[Programme]]="Fonds pour accélérer la construction de logements", "1er cycle", "2e cycle")</f>
        <v>1er cycle</v>
      </c>
      <c r="C137" s="6" t="s">
        <v>168</v>
      </c>
      <c r="D137" s="6" t="s">
        <v>2</v>
      </c>
      <c r="E137" s="6" t="s">
        <v>281</v>
      </c>
      <c r="F137" s="6" t="s">
        <v>282</v>
      </c>
      <c r="G137" s="7">
        <v>45302</v>
      </c>
      <c r="H13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Grise Fiord</v>
      </c>
      <c r="I137" s="8">
        <v>459000</v>
      </c>
      <c r="J137" s="8">
        <v>459000</v>
      </c>
      <c r="K137" s="8">
        <v>1</v>
      </c>
      <c r="L137" s="8">
        <v>7</v>
      </c>
      <c r="M137" s="8">
        <v>7</v>
      </c>
      <c r="N137" s="8">
        <v>8</v>
      </c>
      <c r="O137" s="8">
        <v>11</v>
      </c>
      <c r="P137" s="3"/>
      <c r="Q137" s="6"/>
    </row>
    <row r="138" spans="1:17" x14ac:dyDescent="0.35">
      <c r="A138" s="6" t="s">
        <v>33</v>
      </c>
      <c r="B138" s="6" t="str">
        <f>IF(HAF[[#This Row],[Programme]]="Fonds pour accélérer la construction de logements", "1er cycle", "2e cycle")</f>
        <v>1er cycle</v>
      </c>
      <c r="C138" s="6" t="s">
        <v>169</v>
      </c>
      <c r="D138" s="6" t="s">
        <v>2</v>
      </c>
      <c r="E138" s="6" t="s">
        <v>281</v>
      </c>
      <c r="F138" s="6" t="s">
        <v>282</v>
      </c>
      <c r="G138" s="7">
        <v>45322</v>
      </c>
      <c r="H13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Pangnirtung</v>
      </c>
      <c r="I138" s="8">
        <v>591234</v>
      </c>
      <c r="J138" s="8">
        <v>591234</v>
      </c>
      <c r="K138" s="8">
        <v>3</v>
      </c>
      <c r="L138" s="8">
        <v>9</v>
      </c>
      <c r="M138" s="8">
        <v>9</v>
      </c>
      <c r="N138" s="8">
        <v>12</v>
      </c>
      <c r="O138" s="8">
        <v>85</v>
      </c>
      <c r="P138" s="3"/>
      <c r="Q138" s="6"/>
    </row>
    <row r="139" spans="1:17" x14ac:dyDescent="0.35">
      <c r="A139" s="6" t="s">
        <v>33</v>
      </c>
      <c r="B139" s="6" t="str">
        <f>IF(HAF[[#This Row],[Programme]]="Fonds pour accélérer la construction de logements", "1er cycle", "2e cycle")</f>
        <v>1er cycle</v>
      </c>
      <c r="C139" s="6" t="s">
        <v>170</v>
      </c>
      <c r="D139" s="6" t="s">
        <v>2</v>
      </c>
      <c r="E139" s="6" t="s">
        <v>281</v>
      </c>
      <c r="F139" s="6" t="s">
        <v>282</v>
      </c>
      <c r="G139" s="7">
        <v>45309</v>
      </c>
      <c r="H13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Whale Cove</v>
      </c>
      <c r="I139" s="8">
        <v>948863.6</v>
      </c>
      <c r="J139" s="8">
        <v>948864</v>
      </c>
      <c r="K139" s="8">
        <v>4</v>
      </c>
      <c r="L139" s="8">
        <v>14</v>
      </c>
      <c r="M139" s="8">
        <v>14</v>
      </c>
      <c r="N139" s="8">
        <v>18</v>
      </c>
      <c r="O139" s="8">
        <v>36</v>
      </c>
      <c r="P139" s="3"/>
      <c r="Q139" s="6"/>
    </row>
    <row r="140" spans="1:17" x14ac:dyDescent="0.35">
      <c r="A140" s="6" t="s">
        <v>33</v>
      </c>
      <c r="B140" s="6" t="str">
        <f>IF(HAF[[#This Row],[Programme]]="Fonds pour accélérer la construction de logements", "1er cycle", "2e cycle")</f>
        <v>1er cycle</v>
      </c>
      <c r="C140" s="6" t="s">
        <v>171</v>
      </c>
      <c r="D140" s="6" t="s">
        <v>2</v>
      </c>
      <c r="E140" s="6" t="s">
        <v>281</v>
      </c>
      <c r="F140" s="6" t="s">
        <v>282</v>
      </c>
      <c r="G140" s="7">
        <v>45322</v>
      </c>
      <c r="H14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Kinngait</v>
      </c>
      <c r="I140" s="8">
        <v>540710.30000000005</v>
      </c>
      <c r="J140" s="8">
        <v>540710</v>
      </c>
      <c r="K140" s="8">
        <v>1</v>
      </c>
      <c r="L140" s="8">
        <v>8</v>
      </c>
      <c r="M140" s="8">
        <v>8</v>
      </c>
      <c r="N140" s="8">
        <v>9</v>
      </c>
      <c r="O140" s="8">
        <v>85</v>
      </c>
      <c r="P140" s="3"/>
      <c r="Q140" s="6"/>
    </row>
    <row r="141" spans="1:17" x14ac:dyDescent="0.35">
      <c r="A141" s="6" t="s">
        <v>33</v>
      </c>
      <c r="B141" s="6" t="str">
        <f>IF(HAF[[#This Row],[Programme]]="Fonds pour accélérer la construction de logements", "1er cycle", "2e cycle")</f>
        <v>1er cycle</v>
      </c>
      <c r="C141" s="6" t="s">
        <v>172</v>
      </c>
      <c r="D141" s="6" t="s">
        <v>2</v>
      </c>
      <c r="E141" s="6" t="s">
        <v>281</v>
      </c>
      <c r="F141" s="6" t="s">
        <v>282</v>
      </c>
      <c r="G141" s="7">
        <v>45280</v>
      </c>
      <c r="H14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d'Arviat</v>
      </c>
      <c r="I141" s="8">
        <v>1514604.8</v>
      </c>
      <c r="J141" s="8">
        <v>1514605</v>
      </c>
      <c r="K141" s="8">
        <v>32</v>
      </c>
      <c r="L141" s="8">
        <v>32</v>
      </c>
      <c r="M141" s="8">
        <v>32</v>
      </c>
      <c r="N141" s="8">
        <v>64</v>
      </c>
      <c r="O141" s="8">
        <v>135</v>
      </c>
      <c r="P141" s="3"/>
      <c r="Q141" s="6"/>
    </row>
    <row r="142" spans="1:17" x14ac:dyDescent="0.35">
      <c r="A142" s="6" t="s">
        <v>33</v>
      </c>
      <c r="B142" s="6" t="str">
        <f>IF(HAF[[#This Row],[Programme]]="Fonds pour accélérer la construction de logements", "1er cycle", "2e cycle")</f>
        <v>1er cycle</v>
      </c>
      <c r="C142" s="6" t="s">
        <v>173</v>
      </c>
      <c r="D142" s="6" t="s">
        <v>2</v>
      </c>
      <c r="E142" s="6" t="s">
        <v>281</v>
      </c>
      <c r="F142" s="6" t="s">
        <v>282</v>
      </c>
      <c r="G142" s="7">
        <v>45281</v>
      </c>
      <c r="H14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Cambridge Bay</v>
      </c>
      <c r="I142" s="8">
        <v>1359900.8</v>
      </c>
      <c r="J142" s="8">
        <v>1359901</v>
      </c>
      <c r="K142" s="8">
        <v>26</v>
      </c>
      <c r="L142" s="8">
        <v>26</v>
      </c>
      <c r="M142" s="8">
        <v>26</v>
      </c>
      <c r="N142" s="8">
        <v>52</v>
      </c>
      <c r="O142" s="8">
        <v>188</v>
      </c>
      <c r="P142" s="3"/>
      <c r="Q142" s="6"/>
    </row>
    <row r="143" spans="1:17" x14ac:dyDescent="0.35">
      <c r="A143" s="6" t="s">
        <v>33</v>
      </c>
      <c r="B143" s="6" t="str">
        <f>IF(HAF[[#This Row],[Programme]]="Fonds pour accélérer la construction de logements", "1er cycle", "2e cycle")</f>
        <v>1er cycle</v>
      </c>
      <c r="C143" s="6" t="s">
        <v>174</v>
      </c>
      <c r="D143" s="6" t="s">
        <v>2</v>
      </c>
      <c r="E143" s="6" t="s">
        <v>281</v>
      </c>
      <c r="F143" s="6" t="s">
        <v>282</v>
      </c>
      <c r="G143" s="7">
        <v>45315</v>
      </c>
      <c r="H14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Clyde River</v>
      </c>
      <c r="I143" s="8">
        <v>462529.1</v>
      </c>
      <c r="J143" s="8">
        <v>462529</v>
      </c>
      <c r="K143" s="8">
        <v>1</v>
      </c>
      <c r="L143" s="8">
        <v>8</v>
      </c>
      <c r="M143" s="8">
        <v>8</v>
      </c>
      <c r="N143" s="8">
        <v>9</v>
      </c>
      <c r="O143" s="8">
        <v>90</v>
      </c>
      <c r="P143" s="3"/>
      <c r="Q143" s="6"/>
    </row>
    <row r="144" spans="1:17" x14ac:dyDescent="0.35">
      <c r="A144" s="6" t="s">
        <v>33</v>
      </c>
      <c r="B144" s="6" t="str">
        <f>IF(HAF[[#This Row],[Programme]]="Fonds pour accélérer la construction de logements", "1er cycle", "2e cycle")</f>
        <v>1er cycle</v>
      </c>
      <c r="C144" s="6" t="s">
        <v>175</v>
      </c>
      <c r="D144" s="6" t="s">
        <v>2</v>
      </c>
      <c r="E144" s="6" t="s">
        <v>281</v>
      </c>
      <c r="F144" s="6" t="s">
        <v>282</v>
      </c>
      <c r="G144" s="7">
        <v>45315</v>
      </c>
      <c r="H14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Resolute Bay</v>
      </c>
      <c r="I144" s="8">
        <v>500456.9</v>
      </c>
      <c r="J144" s="8">
        <v>500457</v>
      </c>
      <c r="K144" s="8">
        <v>1</v>
      </c>
      <c r="L144" s="8">
        <v>8</v>
      </c>
      <c r="M144" s="8">
        <v>8</v>
      </c>
      <c r="N144" s="8">
        <v>9</v>
      </c>
      <c r="O144" s="8">
        <v>16</v>
      </c>
      <c r="P144" s="3"/>
      <c r="Q144" s="6"/>
    </row>
    <row r="145" spans="1:17" x14ac:dyDescent="0.35">
      <c r="A145" s="6" t="s">
        <v>33</v>
      </c>
      <c r="B145" s="6" t="str">
        <f>IF(HAF[[#This Row],[Programme]]="Fonds pour accélérer la construction de logements", "1er cycle", "2e cycle")</f>
        <v>1er cycle</v>
      </c>
      <c r="C145" s="6" t="s">
        <v>176</v>
      </c>
      <c r="D145" s="6" t="s">
        <v>2</v>
      </c>
      <c r="E145" s="6" t="s">
        <v>281</v>
      </c>
      <c r="F145" s="6" t="s">
        <v>282</v>
      </c>
      <c r="G145" s="7">
        <v>45315</v>
      </c>
      <c r="H14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Taloyoak</v>
      </c>
      <c r="I145" s="8">
        <v>1108320.8</v>
      </c>
      <c r="J145" s="8">
        <v>1108321</v>
      </c>
      <c r="K145" s="8">
        <v>12</v>
      </c>
      <c r="L145" s="8">
        <v>16</v>
      </c>
      <c r="M145" s="8">
        <v>16</v>
      </c>
      <c r="N145" s="8">
        <v>28</v>
      </c>
      <c r="O145" s="8">
        <v>64</v>
      </c>
      <c r="P145" s="3"/>
      <c r="Q145" s="6"/>
    </row>
    <row r="146" spans="1:17" x14ac:dyDescent="0.35">
      <c r="A146" s="6" t="s">
        <v>33</v>
      </c>
      <c r="B146" s="6" t="str">
        <f>IF(HAF[[#This Row],[Programme]]="Fonds pour accélérer la construction de logements", "1er cycle", "2e cycle")</f>
        <v>1er cycle</v>
      </c>
      <c r="C146" s="6" t="s">
        <v>177</v>
      </c>
      <c r="D146" s="6" t="s">
        <v>2</v>
      </c>
      <c r="E146" s="6" t="s">
        <v>281</v>
      </c>
      <c r="F146" s="6" t="s">
        <v>282</v>
      </c>
      <c r="G146" s="7">
        <v>45309</v>
      </c>
      <c r="H14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Kugaaruk</v>
      </c>
      <c r="I146" s="8">
        <v>463414.5</v>
      </c>
      <c r="J146" s="8">
        <v>463415</v>
      </c>
      <c r="K146" s="8">
        <v>27</v>
      </c>
      <c r="L146" s="8">
        <v>8</v>
      </c>
      <c r="M146" s="8">
        <v>8</v>
      </c>
      <c r="N146" s="8">
        <v>35</v>
      </c>
      <c r="O146" s="8">
        <v>42</v>
      </c>
      <c r="P146" s="3"/>
      <c r="Q146" s="6"/>
    </row>
    <row r="147" spans="1:17" x14ac:dyDescent="0.35">
      <c r="A147" s="6" t="s">
        <v>33</v>
      </c>
      <c r="B147" s="6" t="str">
        <f>IF(HAF[[#This Row],[Programme]]="Fonds pour accélérer la construction de logements", "1er cycle", "2e cycle")</f>
        <v>1er cycle</v>
      </c>
      <c r="C147" s="6" t="s">
        <v>178</v>
      </c>
      <c r="D147" s="6" t="s">
        <v>2</v>
      </c>
      <c r="E147" s="6" t="s">
        <v>281</v>
      </c>
      <c r="F147" s="6" t="s">
        <v>282</v>
      </c>
      <c r="G147" s="7">
        <v>45314</v>
      </c>
      <c r="H14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Pond Inlet</v>
      </c>
      <c r="I147" s="8">
        <v>761813.8</v>
      </c>
      <c r="J147" s="8">
        <v>761814</v>
      </c>
      <c r="K147" s="8">
        <v>27</v>
      </c>
      <c r="L147" s="8">
        <v>11</v>
      </c>
      <c r="M147" s="8">
        <v>11</v>
      </c>
      <c r="N147" s="8">
        <v>38</v>
      </c>
      <c r="O147" s="8">
        <v>76</v>
      </c>
      <c r="P147" s="3"/>
      <c r="Q147" s="6"/>
    </row>
    <row r="148" spans="1:17" x14ac:dyDescent="0.35">
      <c r="A148" s="6" t="s">
        <v>33</v>
      </c>
      <c r="B148" s="6" t="str">
        <f>IF(HAF[[#This Row],[Programme]]="Fonds pour accélérer la construction de logements", "1er cycle", "2e cycle")</f>
        <v>1er cycle</v>
      </c>
      <c r="C148" s="6" t="s">
        <v>179</v>
      </c>
      <c r="D148" s="6" t="s">
        <v>2</v>
      </c>
      <c r="E148" s="6" t="s">
        <v>281</v>
      </c>
      <c r="F148" s="6" t="s">
        <v>282</v>
      </c>
      <c r="G148" s="7">
        <v>45320</v>
      </c>
      <c r="H14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d'Igloolik</v>
      </c>
      <c r="I148" s="8">
        <v>1156658.3999999999</v>
      </c>
      <c r="J148" s="8">
        <v>1156658</v>
      </c>
      <c r="K148" s="8">
        <v>18</v>
      </c>
      <c r="L148" s="8">
        <v>18</v>
      </c>
      <c r="M148" s="8">
        <v>18</v>
      </c>
      <c r="N148" s="8">
        <v>36</v>
      </c>
      <c r="O148" s="8">
        <v>40</v>
      </c>
      <c r="P148" s="3"/>
      <c r="Q148" s="6"/>
    </row>
    <row r="149" spans="1:17" x14ac:dyDescent="0.35">
      <c r="A149" s="6" t="s">
        <v>33</v>
      </c>
      <c r="B149" s="6" t="str">
        <f>IF(HAF[[#This Row],[Programme]]="Fonds pour accélérer la construction de logements", "1er cycle", "2e cycle")</f>
        <v>1er cycle</v>
      </c>
      <c r="C149" s="6" t="s">
        <v>180</v>
      </c>
      <c r="D149" s="6" t="s">
        <v>2</v>
      </c>
      <c r="E149" s="6" t="s">
        <v>281</v>
      </c>
      <c r="F149" s="6" t="s">
        <v>282</v>
      </c>
      <c r="G149" s="7">
        <v>45280</v>
      </c>
      <c r="H14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d'Iqaluit</v>
      </c>
      <c r="I149" s="8">
        <v>9745200</v>
      </c>
      <c r="J149" s="8">
        <v>8858200</v>
      </c>
      <c r="K149" s="8">
        <v>150</v>
      </c>
      <c r="L149" s="8">
        <v>178</v>
      </c>
      <c r="M149" s="8">
        <v>160</v>
      </c>
      <c r="N149" s="8">
        <v>328</v>
      </c>
      <c r="O149" s="8">
        <v>1540</v>
      </c>
      <c r="P149" s="3"/>
      <c r="Q149" s="6"/>
    </row>
    <row r="150" spans="1:17" x14ac:dyDescent="0.35">
      <c r="A150" s="6" t="s">
        <v>33</v>
      </c>
      <c r="B150" s="6" t="str">
        <f>IF(HAF[[#This Row],[Programme]]="Fonds pour accélérer la construction de logements", "1er cycle", "2e cycle")</f>
        <v>1er cycle</v>
      </c>
      <c r="C150" s="6" t="s">
        <v>181</v>
      </c>
      <c r="D150" s="6" t="s">
        <v>2</v>
      </c>
      <c r="E150" s="6" t="s">
        <v>281</v>
      </c>
      <c r="F150" s="6" t="s">
        <v>282</v>
      </c>
      <c r="G150" s="7">
        <v>45320</v>
      </c>
      <c r="H15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Rankin Inlet</v>
      </c>
      <c r="I150" s="8">
        <v>1066233.6000000001</v>
      </c>
      <c r="J150" s="8">
        <v>1066234</v>
      </c>
      <c r="K150" s="8">
        <v>18</v>
      </c>
      <c r="L150" s="8">
        <v>18</v>
      </c>
      <c r="M150" s="8">
        <v>18</v>
      </c>
      <c r="N150" s="8">
        <v>36</v>
      </c>
      <c r="O150" s="8">
        <v>310</v>
      </c>
      <c r="P150" s="3"/>
      <c r="Q150" s="6"/>
    </row>
    <row r="151" spans="1:17" x14ac:dyDescent="0.35">
      <c r="A151" s="6" t="s">
        <v>33</v>
      </c>
      <c r="B151" s="6" t="str">
        <f>IF(HAF[[#This Row],[Programme]]="Fonds pour accélérer la construction de logements", "1er cycle", "2e cycle")</f>
        <v>1er cycle</v>
      </c>
      <c r="C151" s="6" t="s">
        <v>182</v>
      </c>
      <c r="D151" s="6" t="s">
        <v>2</v>
      </c>
      <c r="E151" s="6" t="s">
        <v>281</v>
      </c>
      <c r="F151" s="6" t="s">
        <v>282</v>
      </c>
      <c r="G151" s="7">
        <v>45309</v>
      </c>
      <c r="H15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d'Arctic Bay</v>
      </c>
      <c r="I151" s="8">
        <v>554219.30000000005</v>
      </c>
      <c r="J151" s="8">
        <v>554219</v>
      </c>
      <c r="K151" s="8">
        <v>1</v>
      </c>
      <c r="L151" s="8">
        <v>8</v>
      </c>
      <c r="M151" s="8">
        <v>8</v>
      </c>
      <c r="N151" s="8">
        <v>9</v>
      </c>
      <c r="O151" s="8">
        <v>63</v>
      </c>
      <c r="P151" s="3"/>
      <c r="Q151" s="6"/>
    </row>
    <row r="152" spans="1:17" x14ac:dyDescent="0.35">
      <c r="A152" s="6" t="s">
        <v>33</v>
      </c>
      <c r="B152" s="6" t="str">
        <f>IF(HAF[[#This Row],[Programme]]="Fonds pour accélérer la construction de logements", "1er cycle", "2e cycle")</f>
        <v>1er cycle</v>
      </c>
      <c r="C152" s="6" t="s">
        <v>183</v>
      </c>
      <c r="D152" s="6" t="s">
        <v>2</v>
      </c>
      <c r="E152" s="6" t="s">
        <v>281</v>
      </c>
      <c r="F152" s="6" t="s">
        <v>282</v>
      </c>
      <c r="G152" s="7">
        <v>45320</v>
      </c>
      <c r="H15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Kimmirut</v>
      </c>
      <c r="I152" s="8">
        <v>1329417.5</v>
      </c>
      <c r="J152" s="8">
        <v>1329418</v>
      </c>
      <c r="K152" s="8">
        <v>5</v>
      </c>
      <c r="L152" s="8">
        <v>20</v>
      </c>
      <c r="M152" s="8">
        <v>20</v>
      </c>
      <c r="N152" s="8">
        <v>25</v>
      </c>
      <c r="O152" s="8">
        <v>70</v>
      </c>
      <c r="P152" s="3"/>
      <c r="Q152" s="6"/>
    </row>
    <row r="153" spans="1:17" x14ac:dyDescent="0.35">
      <c r="A153" s="6" t="s">
        <v>33</v>
      </c>
      <c r="B153" s="6" t="str">
        <f>IF(HAF[[#This Row],[Programme]]="Fonds pour accélérer la construction de logements", "1er cycle", "2e cycle")</f>
        <v>1er cycle</v>
      </c>
      <c r="C153" s="6" t="s">
        <v>184</v>
      </c>
      <c r="D153" s="6" t="s">
        <v>2</v>
      </c>
      <c r="E153" s="6" t="s">
        <v>281</v>
      </c>
      <c r="F153" s="6" t="s">
        <v>282</v>
      </c>
      <c r="G153" s="7">
        <v>45320</v>
      </c>
      <c r="H15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Chesterfield Inlet</v>
      </c>
      <c r="I153" s="8">
        <v>1034768</v>
      </c>
      <c r="J153" s="8">
        <v>1034768</v>
      </c>
      <c r="K153" s="8">
        <v>4</v>
      </c>
      <c r="L153" s="8">
        <v>16</v>
      </c>
      <c r="M153" s="8">
        <v>16</v>
      </c>
      <c r="N153" s="8">
        <v>20</v>
      </c>
      <c r="O153" s="8">
        <v>21</v>
      </c>
      <c r="P153" s="3"/>
      <c r="Q153" s="6"/>
    </row>
    <row r="154" spans="1:17" x14ac:dyDescent="0.35">
      <c r="A154" s="6" t="s">
        <v>33</v>
      </c>
      <c r="B154" s="6" t="str">
        <f>IF(HAF[[#This Row],[Programme]]="Fonds pour accélérer la construction de logements", "1er cycle", "2e cycle")</f>
        <v>1er cycle</v>
      </c>
      <c r="C154" s="6" t="s">
        <v>185</v>
      </c>
      <c r="D154" s="6" t="s">
        <v>2</v>
      </c>
      <c r="E154" s="6" t="s">
        <v>281</v>
      </c>
      <c r="F154" s="6" t="s">
        <v>282</v>
      </c>
      <c r="G154" s="7">
        <v>45314</v>
      </c>
      <c r="H15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Baker Lake</v>
      </c>
      <c r="I154" s="8">
        <v>538452</v>
      </c>
      <c r="J154" s="8">
        <v>538452</v>
      </c>
      <c r="K154" s="8">
        <v>3</v>
      </c>
      <c r="L154" s="8">
        <v>9</v>
      </c>
      <c r="M154" s="8">
        <v>9</v>
      </c>
      <c r="N154" s="8">
        <v>12</v>
      </c>
      <c r="O154" s="8">
        <v>180</v>
      </c>
      <c r="P154" s="3"/>
      <c r="Q154" s="6"/>
    </row>
    <row r="155" spans="1:17" x14ac:dyDescent="0.35">
      <c r="A155" s="6" t="s">
        <v>33</v>
      </c>
      <c r="B155" s="6" t="str">
        <f>IF(HAF[[#This Row],[Programme]]="Fonds pour accélérer la construction de logements", "1er cycle", "2e cycle")</f>
        <v>1er cycle</v>
      </c>
      <c r="C155" s="6" t="s">
        <v>186</v>
      </c>
      <c r="D155" s="6" t="s">
        <v>2</v>
      </c>
      <c r="E155" s="6" t="s">
        <v>281</v>
      </c>
      <c r="F155" s="6" t="s">
        <v>282</v>
      </c>
      <c r="G155" s="7">
        <v>45313</v>
      </c>
      <c r="H15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Gjoa Haven</v>
      </c>
      <c r="I155" s="8">
        <v>1845000</v>
      </c>
      <c r="J155" s="8">
        <v>1845000</v>
      </c>
      <c r="K155" s="8">
        <v>30</v>
      </c>
      <c r="L155" s="8">
        <v>30</v>
      </c>
      <c r="M155" s="8">
        <v>30</v>
      </c>
      <c r="N155" s="8">
        <v>60</v>
      </c>
      <c r="O155" s="8">
        <v>109</v>
      </c>
      <c r="P155" s="3"/>
      <c r="Q155" s="6"/>
    </row>
    <row r="156" spans="1:17" x14ac:dyDescent="0.35">
      <c r="A156" s="6" t="s">
        <v>33</v>
      </c>
      <c r="B156" s="6" t="str">
        <f>IF(HAF[[#This Row],[Programme]]="Fonds pour accélérer la construction de logements", "1er cycle", "2e cycle")</f>
        <v>1er cycle</v>
      </c>
      <c r="C156" s="6" t="s">
        <v>187</v>
      </c>
      <c r="D156" s="6" t="s">
        <v>3</v>
      </c>
      <c r="E156" s="6" t="s">
        <v>280</v>
      </c>
      <c r="F156" s="6" t="s">
        <v>282</v>
      </c>
      <c r="G156" s="7">
        <v>45281</v>
      </c>
      <c r="H15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Ottawa</v>
      </c>
      <c r="I156" s="8">
        <v>176323293</v>
      </c>
      <c r="J156" s="8">
        <v>176323293</v>
      </c>
      <c r="K156" s="8">
        <v>33137</v>
      </c>
      <c r="L156" s="8">
        <v>4449</v>
      </c>
      <c r="M156" s="8">
        <v>4449</v>
      </c>
      <c r="N156" s="8">
        <v>37586</v>
      </c>
      <c r="O156" s="8">
        <v>32609</v>
      </c>
      <c r="P156" s="3"/>
      <c r="Q156" s="6"/>
    </row>
    <row r="157" spans="1:17" x14ac:dyDescent="0.35">
      <c r="A157" s="6" t="s">
        <v>33</v>
      </c>
      <c r="B157" s="6" t="str">
        <f>IF(HAF[[#This Row],[Programme]]="Fonds pour accélérer la construction de logements", "1er cycle", "2e cycle")</f>
        <v>1er cycle</v>
      </c>
      <c r="C157" s="6" t="s">
        <v>188</v>
      </c>
      <c r="D157" s="6" t="s">
        <v>3</v>
      </c>
      <c r="E157" s="6" t="s">
        <v>280</v>
      </c>
      <c r="F157" s="6" t="s">
        <v>282</v>
      </c>
      <c r="G157" s="7">
        <v>45225</v>
      </c>
      <c r="H15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Kitchener</v>
      </c>
      <c r="I157" s="8">
        <v>46634984</v>
      </c>
      <c r="J157" s="8">
        <v>42420984</v>
      </c>
      <c r="K157" s="8">
        <v>8455</v>
      </c>
      <c r="L157" s="8">
        <v>1314</v>
      </c>
      <c r="M157" s="8">
        <v>1216</v>
      </c>
      <c r="N157" s="8">
        <v>9769</v>
      </c>
      <c r="O157" s="8">
        <v>38033</v>
      </c>
      <c r="P157" s="3"/>
      <c r="Q157" s="6"/>
    </row>
    <row r="158" spans="1:17" x14ac:dyDescent="0.35">
      <c r="A158" s="6" t="s">
        <v>33</v>
      </c>
      <c r="B158" s="6" t="str">
        <f>IF(HAF[[#This Row],[Programme]]="Fonds pour accélérer la construction de logements", "1er cycle", "2e cycle")</f>
        <v>1er cycle</v>
      </c>
      <c r="C158" s="6" t="s">
        <v>189</v>
      </c>
      <c r="D158" s="6" t="s">
        <v>3</v>
      </c>
      <c r="E158" s="6" t="s">
        <v>280</v>
      </c>
      <c r="F158" s="6" t="s">
        <v>282</v>
      </c>
      <c r="G158" s="7">
        <v>45278</v>
      </c>
      <c r="H15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Milton</v>
      </c>
      <c r="I158" s="8">
        <v>22418300</v>
      </c>
      <c r="J158" s="8">
        <v>22418300</v>
      </c>
      <c r="K158" s="8">
        <v>3424</v>
      </c>
      <c r="L158" s="8">
        <v>801</v>
      </c>
      <c r="M158" s="8">
        <v>801</v>
      </c>
      <c r="N158" s="8">
        <v>4225</v>
      </c>
      <c r="O158" s="8">
        <v>4619</v>
      </c>
      <c r="P158" s="3"/>
      <c r="Q158" s="6"/>
    </row>
    <row r="159" spans="1:17" x14ac:dyDescent="0.35">
      <c r="A159" s="6" t="s">
        <v>33</v>
      </c>
      <c r="B159" s="6" t="str">
        <f>IF(HAF[[#This Row],[Programme]]="Fonds pour accélérer la construction de logements", "1er cycle", "2e cycle")</f>
        <v>1er cycle</v>
      </c>
      <c r="C159" s="6" t="s">
        <v>190</v>
      </c>
      <c r="D159" s="6" t="s">
        <v>3</v>
      </c>
      <c r="E159" s="6" t="s">
        <v>280</v>
      </c>
      <c r="F159" s="6" t="s">
        <v>282</v>
      </c>
      <c r="G159" s="7">
        <v>45229</v>
      </c>
      <c r="H15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Mississauga</v>
      </c>
      <c r="I159" s="8">
        <v>112998131</v>
      </c>
      <c r="J159" s="8">
        <v>112998131</v>
      </c>
      <c r="K159" s="8">
        <v>10534</v>
      </c>
      <c r="L159" s="8">
        <v>3043</v>
      </c>
      <c r="M159" s="8">
        <v>3043</v>
      </c>
      <c r="N159" s="8">
        <v>13577</v>
      </c>
      <c r="O159" s="8">
        <v>35215</v>
      </c>
      <c r="P159" s="3"/>
      <c r="Q159" s="6"/>
    </row>
    <row r="160" spans="1:17" x14ac:dyDescent="0.35">
      <c r="A160" s="6" t="s">
        <v>33</v>
      </c>
      <c r="B160" s="6" t="str">
        <f>IF(HAF[[#This Row],[Programme]]="Fonds pour accélérer la construction de logements", "1er cycle", "2e cycle")</f>
        <v>1er cycle</v>
      </c>
      <c r="C160" s="6" t="s">
        <v>191</v>
      </c>
      <c r="D160" s="6" t="s">
        <v>3</v>
      </c>
      <c r="E160" s="6" t="s">
        <v>280</v>
      </c>
      <c r="F160" s="6" t="s">
        <v>282</v>
      </c>
      <c r="G160" s="7">
        <v>45330</v>
      </c>
      <c r="H16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Canton de Woolwich</v>
      </c>
      <c r="I160" s="8">
        <v>6724742.2000000002</v>
      </c>
      <c r="J160" s="8">
        <v>6724742</v>
      </c>
      <c r="K160" s="8">
        <v>696</v>
      </c>
      <c r="L160" s="8">
        <v>190</v>
      </c>
      <c r="M160" s="8">
        <v>190</v>
      </c>
      <c r="N160" s="8">
        <v>886</v>
      </c>
      <c r="O160" s="8">
        <v>1648</v>
      </c>
      <c r="P160" s="3"/>
      <c r="Q160" s="6"/>
    </row>
    <row r="161" spans="1:17" x14ac:dyDescent="0.35">
      <c r="A161" s="6" t="s">
        <v>33</v>
      </c>
      <c r="B161" s="6" t="str">
        <f>IF(HAF[[#This Row],[Programme]]="Fonds pour accélérer la construction de logements", "1er cycle", "2e cycle")</f>
        <v>1er cycle</v>
      </c>
      <c r="C161" s="6" t="s">
        <v>192</v>
      </c>
      <c r="D161" s="6" t="s">
        <v>3</v>
      </c>
      <c r="E161" s="6" t="s">
        <v>280</v>
      </c>
      <c r="F161" s="6" t="s">
        <v>282</v>
      </c>
      <c r="G161" s="7">
        <v>45209</v>
      </c>
      <c r="H16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Brampton</v>
      </c>
      <c r="I161" s="8">
        <v>114540500</v>
      </c>
      <c r="J161" s="8">
        <v>114540500</v>
      </c>
      <c r="K161" s="8">
        <v>13500</v>
      </c>
      <c r="L161" s="8">
        <v>3150</v>
      </c>
      <c r="M161" s="8">
        <v>3150</v>
      </c>
      <c r="N161" s="8">
        <v>16650</v>
      </c>
      <c r="O161" s="8">
        <v>24100</v>
      </c>
      <c r="P161" s="3"/>
      <c r="Q161" s="6"/>
    </row>
    <row r="162" spans="1:17" x14ac:dyDescent="0.35">
      <c r="A162" s="6" t="s">
        <v>33</v>
      </c>
      <c r="B162" s="6" t="str">
        <f>IF(HAF[[#This Row],[Programme]]="Fonds pour accélérer la construction de logements", "1er cycle", "2e cycle")</f>
        <v>1er cycle</v>
      </c>
      <c r="C162" s="6" t="s">
        <v>193</v>
      </c>
      <c r="D162" s="6" t="s">
        <v>3</v>
      </c>
      <c r="E162" s="6" t="s">
        <v>280</v>
      </c>
      <c r="F162" s="6" t="s">
        <v>282</v>
      </c>
      <c r="G162" s="7">
        <v>45245</v>
      </c>
      <c r="H16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Richmond Hill</v>
      </c>
      <c r="I162" s="8">
        <v>31115380</v>
      </c>
      <c r="J162" s="8">
        <v>31115380</v>
      </c>
      <c r="K162" s="8">
        <v>4032</v>
      </c>
      <c r="L162" s="8">
        <v>788</v>
      </c>
      <c r="M162" s="8">
        <v>788</v>
      </c>
      <c r="N162" s="8">
        <v>4820</v>
      </c>
      <c r="O162" s="8">
        <v>41760</v>
      </c>
      <c r="P162" s="3"/>
      <c r="Q162" s="6"/>
    </row>
    <row r="163" spans="1:17" x14ac:dyDescent="0.35">
      <c r="A163" s="6" t="s">
        <v>33</v>
      </c>
      <c r="B163" s="6" t="str">
        <f>IF(HAF[[#This Row],[Programme]]="Fonds pour accélérer la construction de logements", "1er cycle", "2e cycle")</f>
        <v>1er cycle</v>
      </c>
      <c r="C163" s="6" t="s">
        <v>194</v>
      </c>
      <c r="D163" s="6" t="s">
        <v>3</v>
      </c>
      <c r="E163" s="6" t="s">
        <v>280</v>
      </c>
      <c r="F163" s="6" t="s">
        <v>282</v>
      </c>
      <c r="G163" s="7">
        <v>45322</v>
      </c>
      <c r="H16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Cambridge</v>
      </c>
      <c r="I163" s="8">
        <v>13347095.199999999</v>
      </c>
      <c r="J163" s="8">
        <v>13347095</v>
      </c>
      <c r="K163" s="8">
        <v>2615</v>
      </c>
      <c r="L163" s="8">
        <v>357</v>
      </c>
      <c r="M163" s="8">
        <v>357</v>
      </c>
      <c r="N163" s="8">
        <v>2972</v>
      </c>
      <c r="O163" s="8">
        <v>3625</v>
      </c>
      <c r="P163" s="3"/>
      <c r="Q163" s="6"/>
    </row>
    <row r="164" spans="1:17" x14ac:dyDescent="0.35">
      <c r="A164" s="6" t="s">
        <v>33</v>
      </c>
      <c r="B164" s="6" t="str">
        <f>IF(HAF[[#This Row],[Programme]]="Fonds pour accélérer la construction de logements", "1er cycle", "2e cycle")</f>
        <v>1er cycle</v>
      </c>
      <c r="C164" s="6" t="s">
        <v>195</v>
      </c>
      <c r="D164" s="6" t="s">
        <v>3</v>
      </c>
      <c r="E164" s="6" t="s">
        <v>280</v>
      </c>
      <c r="F164" s="6" t="s">
        <v>282</v>
      </c>
      <c r="G164" s="7">
        <v>45327</v>
      </c>
      <c r="H16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Thunder Bay</v>
      </c>
      <c r="I164" s="8">
        <v>22861059.5</v>
      </c>
      <c r="J164" s="8">
        <v>20784060</v>
      </c>
      <c r="K164" s="8">
        <v>1043</v>
      </c>
      <c r="L164" s="8">
        <v>712</v>
      </c>
      <c r="M164" s="8">
        <v>648</v>
      </c>
      <c r="N164" s="8">
        <v>1755</v>
      </c>
      <c r="O164" s="8">
        <v>7369</v>
      </c>
      <c r="P164" s="3"/>
      <c r="Q164" s="6"/>
    </row>
    <row r="165" spans="1:17" x14ac:dyDescent="0.35">
      <c r="A165" s="6" t="s">
        <v>33</v>
      </c>
      <c r="B165" s="6" t="str">
        <f>IF(HAF[[#This Row],[Programme]]="Fonds pour accélérer la construction de logements", "1er cycle", "2e cycle")</f>
        <v>1er cycle</v>
      </c>
      <c r="C165" s="6" t="s">
        <v>196</v>
      </c>
      <c r="D165" s="6" t="s">
        <v>3</v>
      </c>
      <c r="E165" s="6" t="s">
        <v>280</v>
      </c>
      <c r="F165" s="6" t="s">
        <v>282</v>
      </c>
      <c r="G165" s="7">
        <v>45299</v>
      </c>
      <c r="H16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Guelph</v>
      </c>
      <c r="I165" s="8">
        <v>21426140.199999999</v>
      </c>
      <c r="J165" s="8">
        <v>21426140</v>
      </c>
      <c r="K165" s="8">
        <v>2918</v>
      </c>
      <c r="L165" s="8">
        <v>739</v>
      </c>
      <c r="M165" s="8">
        <v>739</v>
      </c>
      <c r="N165" s="8">
        <v>3657</v>
      </c>
      <c r="O165" s="8">
        <v>9450</v>
      </c>
      <c r="P165" s="3"/>
      <c r="Q165" s="6"/>
    </row>
    <row r="166" spans="1:17" x14ac:dyDescent="0.35">
      <c r="A166" s="6" t="s">
        <v>33</v>
      </c>
      <c r="B166" s="6" t="str">
        <f>IF(HAF[[#This Row],[Programme]]="Fonds pour accélérer la construction de logements", "1er cycle", "2e cycle")</f>
        <v>1er cycle</v>
      </c>
      <c r="C166" s="6" t="s">
        <v>197</v>
      </c>
      <c r="D166" s="6" t="s">
        <v>3</v>
      </c>
      <c r="E166" s="6" t="s">
        <v>280</v>
      </c>
      <c r="F166" s="6" t="s">
        <v>282</v>
      </c>
      <c r="G166" s="7">
        <v>45316</v>
      </c>
      <c r="H16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Markham</v>
      </c>
      <c r="I166" s="8">
        <v>58842625</v>
      </c>
      <c r="J166" s="8">
        <v>58842625</v>
      </c>
      <c r="K166" s="8">
        <v>6075</v>
      </c>
      <c r="L166" s="8">
        <v>1640</v>
      </c>
      <c r="M166" s="8">
        <v>1640</v>
      </c>
      <c r="N166" s="8">
        <v>7715</v>
      </c>
      <c r="O166" s="8">
        <v>6635</v>
      </c>
      <c r="P166" s="3"/>
      <c r="Q166" s="6"/>
    </row>
    <row r="167" spans="1:17" x14ac:dyDescent="0.35">
      <c r="A167" s="6" t="s">
        <v>33</v>
      </c>
      <c r="B167" s="6" t="str">
        <f>IF(HAF[[#This Row],[Programme]]="Fonds pour accélérer la construction de logements", "1er cycle", "2e cycle")</f>
        <v>1er cycle</v>
      </c>
      <c r="C167" s="6" t="s">
        <v>198</v>
      </c>
      <c r="D167" s="6" t="s">
        <v>3</v>
      </c>
      <c r="E167" s="6" t="s">
        <v>280</v>
      </c>
      <c r="F167" s="6" t="s">
        <v>282</v>
      </c>
      <c r="G167" s="7">
        <v>45291</v>
      </c>
      <c r="H16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Whitby</v>
      </c>
      <c r="I167" s="8">
        <v>24990434.5</v>
      </c>
      <c r="J167" s="8">
        <v>24990435</v>
      </c>
      <c r="K167" s="8">
        <v>5279</v>
      </c>
      <c r="L167" s="8">
        <v>656</v>
      </c>
      <c r="M167" s="8">
        <v>656</v>
      </c>
      <c r="N167" s="8">
        <v>5935</v>
      </c>
      <c r="O167" s="8">
        <v>18030</v>
      </c>
      <c r="P167" s="3"/>
      <c r="Q167" s="6"/>
    </row>
    <row r="168" spans="1:17" x14ac:dyDescent="0.35">
      <c r="A168" s="6" t="s">
        <v>33</v>
      </c>
      <c r="B168" s="6" t="str">
        <f>IF(HAF[[#This Row],[Programme]]="Fonds pour accélérer la construction de logements", "1er cycle", "2e cycle")</f>
        <v>1er cycle</v>
      </c>
      <c r="C168" s="6" t="s">
        <v>199</v>
      </c>
      <c r="D168" s="6" t="s">
        <v>3</v>
      </c>
      <c r="E168" s="6" t="s">
        <v>280</v>
      </c>
      <c r="F168" s="6" t="s">
        <v>282</v>
      </c>
      <c r="G168" s="7">
        <v>45301</v>
      </c>
      <c r="H16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St. Catharines</v>
      </c>
      <c r="I168" s="8">
        <v>25684483.800000001</v>
      </c>
      <c r="J168" s="8">
        <v>25684484</v>
      </c>
      <c r="K168" s="8">
        <v>1684</v>
      </c>
      <c r="L168" s="8">
        <v>698</v>
      </c>
      <c r="M168" s="8">
        <v>698</v>
      </c>
      <c r="N168" s="8">
        <v>2382</v>
      </c>
      <c r="O168" s="8">
        <v>12417</v>
      </c>
      <c r="P168" s="3"/>
      <c r="Q168" s="6"/>
    </row>
    <row r="169" spans="1:17" x14ac:dyDescent="0.35">
      <c r="A169" s="6" t="s">
        <v>33</v>
      </c>
      <c r="B169" s="6" t="str">
        <f>IF(HAF[[#This Row],[Programme]]="Fonds pour accélérer la construction de logements", "1er cycle", "2e cycle")</f>
        <v>1er cycle</v>
      </c>
      <c r="C169" s="6" t="s">
        <v>200</v>
      </c>
      <c r="D169" s="6" t="s">
        <v>3</v>
      </c>
      <c r="E169" s="6" t="s">
        <v>280</v>
      </c>
      <c r="F169" s="6" t="s">
        <v>282</v>
      </c>
      <c r="G169" s="7">
        <v>45278</v>
      </c>
      <c r="H16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d'Ajax</v>
      </c>
      <c r="I169" s="8">
        <v>21976915.600000001</v>
      </c>
      <c r="J169" s="8">
        <v>21976916</v>
      </c>
      <c r="K169" s="8">
        <v>3029</v>
      </c>
      <c r="L169" s="8">
        <v>584</v>
      </c>
      <c r="M169" s="8">
        <v>584</v>
      </c>
      <c r="N169" s="8">
        <v>3613</v>
      </c>
      <c r="O169" s="8">
        <v>10713</v>
      </c>
      <c r="P169" s="3"/>
      <c r="Q169" s="6"/>
    </row>
    <row r="170" spans="1:17" x14ac:dyDescent="0.35">
      <c r="A170" s="6" t="s">
        <v>33</v>
      </c>
      <c r="B170" s="6" t="str">
        <f>IF(HAF[[#This Row],[Programme]]="Fonds pour accélérer la construction de logements", "1er cycle", "2e cycle")</f>
        <v>1er cycle</v>
      </c>
      <c r="C170" s="6" t="s">
        <v>201</v>
      </c>
      <c r="D170" s="6" t="s">
        <v>3</v>
      </c>
      <c r="E170" s="6" t="s">
        <v>280</v>
      </c>
      <c r="F170" s="6" t="s">
        <v>282</v>
      </c>
      <c r="G170" s="7">
        <v>45273</v>
      </c>
      <c r="H17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Waterloo</v>
      </c>
      <c r="I170" s="8">
        <v>23443104</v>
      </c>
      <c r="J170" s="8">
        <v>22093104</v>
      </c>
      <c r="K170" s="8">
        <v>3670</v>
      </c>
      <c r="L170" s="8">
        <v>675</v>
      </c>
      <c r="M170" s="8">
        <v>650</v>
      </c>
      <c r="N170" s="8">
        <v>4345</v>
      </c>
      <c r="O170" s="8">
        <v>15591</v>
      </c>
      <c r="P170" s="3"/>
      <c r="Q170" s="6"/>
    </row>
    <row r="171" spans="1:17" x14ac:dyDescent="0.35">
      <c r="A171" s="6" t="s">
        <v>33</v>
      </c>
      <c r="B171" s="6" t="str">
        <f>IF(HAF[[#This Row],[Programme]]="Fonds pour accélérer la construction de logements", "1er cycle", "2e cycle")</f>
        <v>1er cycle</v>
      </c>
      <c r="C171" s="6" t="s">
        <v>202</v>
      </c>
      <c r="D171" s="6" t="s">
        <v>3</v>
      </c>
      <c r="E171" s="6" t="s">
        <v>280</v>
      </c>
      <c r="F171" s="6" t="s">
        <v>282</v>
      </c>
      <c r="G171" s="7">
        <v>45203</v>
      </c>
      <c r="H17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Vaughan</v>
      </c>
      <c r="I171" s="8">
        <v>59153675</v>
      </c>
      <c r="J171" s="8">
        <v>59153675</v>
      </c>
      <c r="K171" s="8">
        <v>8382</v>
      </c>
      <c r="L171" s="8">
        <v>1731</v>
      </c>
      <c r="M171" s="8">
        <v>1731</v>
      </c>
      <c r="N171" s="8">
        <v>10113</v>
      </c>
      <c r="O171" s="8">
        <v>43999</v>
      </c>
      <c r="P171" s="3"/>
      <c r="Q171" s="6"/>
    </row>
    <row r="172" spans="1:17" x14ac:dyDescent="0.35">
      <c r="A172" s="6" t="s">
        <v>33</v>
      </c>
      <c r="B172" s="6" t="str">
        <f>IF(HAF[[#This Row],[Programme]]="Fonds pour accélérer la construction de logements", "1er cycle", "2e cycle")</f>
        <v>1er cycle</v>
      </c>
      <c r="C172" s="6" t="s">
        <v>203</v>
      </c>
      <c r="D172" s="6" t="s">
        <v>3</v>
      </c>
      <c r="E172" s="6" t="s">
        <v>280</v>
      </c>
      <c r="F172" s="6" t="s">
        <v>282</v>
      </c>
      <c r="G172" s="7">
        <v>45272</v>
      </c>
      <c r="H17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Kingston</v>
      </c>
      <c r="I172" s="8">
        <v>27550302</v>
      </c>
      <c r="J172" s="8">
        <v>27550302</v>
      </c>
      <c r="K172" s="8">
        <v>3850</v>
      </c>
      <c r="L172" s="8">
        <v>890</v>
      </c>
      <c r="M172" s="8">
        <v>890</v>
      </c>
      <c r="N172" s="8">
        <v>4740</v>
      </c>
      <c r="O172" s="8">
        <v>4867</v>
      </c>
      <c r="P172" s="3"/>
      <c r="Q172" s="6"/>
    </row>
    <row r="173" spans="1:17" x14ac:dyDescent="0.35">
      <c r="A173" s="6" t="s">
        <v>33</v>
      </c>
      <c r="B173" s="6" t="str">
        <f>IF(HAF[[#This Row],[Programme]]="Fonds pour accélérer la construction de logements", "1er cycle", "2e cycle")</f>
        <v>1er cycle</v>
      </c>
      <c r="C173" s="6" t="s">
        <v>204</v>
      </c>
      <c r="D173" s="6" t="s">
        <v>3</v>
      </c>
      <c r="E173" s="6" t="s">
        <v>280</v>
      </c>
      <c r="F173" s="6" t="s">
        <v>282</v>
      </c>
      <c r="G173" s="7">
        <v>45302</v>
      </c>
      <c r="H17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Ville de Burlington</v>
      </c>
      <c r="I173" s="8">
        <v>21156284.600000001</v>
      </c>
      <c r="J173" s="8">
        <v>21156285</v>
      </c>
      <c r="K173" s="8">
        <v>2106</v>
      </c>
      <c r="L173" s="8">
        <v>618</v>
      </c>
      <c r="M173" s="8">
        <v>618</v>
      </c>
      <c r="N173" s="8">
        <v>2724</v>
      </c>
      <c r="O173" s="8">
        <v>5335</v>
      </c>
      <c r="P173" s="3"/>
      <c r="Q173" s="6"/>
    </row>
    <row r="174" spans="1:17" x14ac:dyDescent="0.35">
      <c r="A174" s="6" t="s">
        <v>33</v>
      </c>
      <c r="B174" s="6" t="str">
        <f>IF(HAF[[#This Row],[Programme]]="Fonds pour accélérer la construction de logements", "1er cycle", "2e cycle")</f>
        <v>1er cycle</v>
      </c>
      <c r="C174" s="6" t="s">
        <v>205</v>
      </c>
      <c r="D174" s="6" t="s">
        <v>3</v>
      </c>
      <c r="E174" s="6" t="s">
        <v>280</v>
      </c>
      <c r="F174" s="6" t="s">
        <v>282</v>
      </c>
      <c r="G174" s="7">
        <v>45337</v>
      </c>
      <c r="H17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Ville de Tecumseh</v>
      </c>
      <c r="I174" s="8">
        <v>4383110.4000000004</v>
      </c>
      <c r="J174" s="8">
        <v>4383110</v>
      </c>
      <c r="K174" s="8">
        <v>327</v>
      </c>
      <c r="L174" s="8">
        <v>137</v>
      </c>
      <c r="M174" s="8">
        <v>137</v>
      </c>
      <c r="N174" s="8">
        <v>464</v>
      </c>
      <c r="O174" s="8">
        <v>5850</v>
      </c>
      <c r="P174" s="3"/>
      <c r="Q174" s="6"/>
    </row>
    <row r="175" spans="1:17" x14ac:dyDescent="0.35">
      <c r="A175" s="6" t="s">
        <v>33</v>
      </c>
      <c r="B175" s="6" t="str">
        <f>IF(HAF[[#This Row],[Programme]]="Fonds pour accélérer la construction de logements", "1er cycle", "2e cycle")</f>
        <v>1er cycle</v>
      </c>
      <c r="C175" s="6" t="s">
        <v>206</v>
      </c>
      <c r="D175" s="6" t="s">
        <v>3</v>
      </c>
      <c r="E175" s="6" t="s">
        <v>280</v>
      </c>
      <c r="F175" s="6" t="s">
        <v>282</v>
      </c>
      <c r="G175" s="7">
        <v>45321</v>
      </c>
      <c r="H17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North Grenville</v>
      </c>
      <c r="I175" s="8">
        <v>5234207</v>
      </c>
      <c r="J175" s="8">
        <v>5234207</v>
      </c>
      <c r="K175" s="8">
        <v>501</v>
      </c>
      <c r="L175" s="8">
        <v>170</v>
      </c>
      <c r="M175" s="8">
        <v>170</v>
      </c>
      <c r="N175" s="8">
        <v>671</v>
      </c>
      <c r="O175" s="8">
        <v>1700</v>
      </c>
      <c r="P175" s="3"/>
      <c r="Q175" s="6"/>
    </row>
    <row r="176" spans="1:17" x14ac:dyDescent="0.35">
      <c r="A176" s="6" t="s">
        <v>33</v>
      </c>
      <c r="B176" s="6" t="str">
        <f>IF(HAF[[#This Row],[Programme]]="Fonds pour accélérer la construction de logements", "1er cycle", "2e cycle")</f>
        <v>1er cycle</v>
      </c>
      <c r="C176" s="6" t="s">
        <v>207</v>
      </c>
      <c r="D176" s="6" t="s">
        <v>3</v>
      </c>
      <c r="E176" s="6" t="s">
        <v>280</v>
      </c>
      <c r="F176" s="6" t="s">
        <v>282</v>
      </c>
      <c r="G176" s="7">
        <v>45177</v>
      </c>
      <c r="H17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London</v>
      </c>
      <c r="I176" s="8">
        <v>81449143</v>
      </c>
      <c r="J176" s="8">
        <v>74058143</v>
      </c>
      <c r="K176" s="8">
        <v>9432</v>
      </c>
      <c r="L176" s="8">
        <v>2371</v>
      </c>
      <c r="M176" s="8">
        <v>2187</v>
      </c>
      <c r="N176" s="8">
        <v>11803</v>
      </c>
      <c r="O176" s="8">
        <v>11155</v>
      </c>
      <c r="P176" s="3"/>
      <c r="Q176" s="6"/>
    </row>
    <row r="177" spans="1:17" x14ac:dyDescent="0.35">
      <c r="A177" s="6" t="s">
        <v>33</v>
      </c>
      <c r="B177" s="6" t="str">
        <f>IF(HAF[[#This Row],[Programme]]="Fonds pour accélérer la construction de logements", "1er cycle", "2e cycle")</f>
        <v>1er cycle</v>
      </c>
      <c r="C177" s="6" t="s">
        <v>208</v>
      </c>
      <c r="D177" s="6" t="s">
        <v>3</v>
      </c>
      <c r="E177" s="6" t="s">
        <v>280</v>
      </c>
      <c r="F177" s="6" t="s">
        <v>282</v>
      </c>
      <c r="G177" s="7">
        <v>45203</v>
      </c>
      <c r="H17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Hamilton</v>
      </c>
      <c r="I177" s="8">
        <v>93540000</v>
      </c>
      <c r="J177" s="8">
        <v>93540000</v>
      </c>
      <c r="K177" s="8">
        <v>9227</v>
      </c>
      <c r="L177" s="8">
        <v>2675</v>
      </c>
      <c r="M177" s="8">
        <v>2675</v>
      </c>
      <c r="N177" s="8">
        <v>11902</v>
      </c>
      <c r="O177" s="8">
        <v>9000</v>
      </c>
      <c r="P177" s="3"/>
      <c r="Q177" s="6"/>
    </row>
    <row r="178" spans="1:17" x14ac:dyDescent="0.35">
      <c r="A178" s="6" t="s">
        <v>33</v>
      </c>
      <c r="B178" s="6" t="str">
        <f>IF(HAF[[#This Row],[Programme]]="Fonds pour accélérer la construction de logements", "1er cycle", "2e cycle")</f>
        <v>1er cycle</v>
      </c>
      <c r="C178" s="6" t="s">
        <v>209</v>
      </c>
      <c r="D178" s="6" t="s">
        <v>3</v>
      </c>
      <c r="E178" s="6" t="s">
        <v>280</v>
      </c>
      <c r="F178" s="6" t="s">
        <v>282</v>
      </c>
      <c r="G178" s="7">
        <v>45280</v>
      </c>
      <c r="H17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Toronto</v>
      </c>
      <c r="I178" s="8">
        <v>471109960</v>
      </c>
      <c r="J178" s="8">
        <v>471109960</v>
      </c>
      <c r="K178" s="8">
        <v>49200</v>
      </c>
      <c r="L178" s="8">
        <v>11780</v>
      </c>
      <c r="M178" s="8">
        <v>11780</v>
      </c>
      <c r="N178" s="8">
        <v>60980</v>
      </c>
      <c r="O178" s="8">
        <v>53000</v>
      </c>
      <c r="P178" s="3"/>
      <c r="Q178" s="6"/>
    </row>
    <row r="179" spans="1:17" x14ac:dyDescent="0.35">
      <c r="A179" s="6" t="s">
        <v>33</v>
      </c>
      <c r="B179" s="6" t="str">
        <f>IF(HAF[[#This Row],[Programme]]="Fonds pour accélérer la construction de logements", "1er cycle", "2e cycle")</f>
        <v>1er cycle</v>
      </c>
      <c r="C179" s="6" t="s">
        <v>210</v>
      </c>
      <c r="D179" s="6" t="s">
        <v>3</v>
      </c>
      <c r="E179" s="6" t="s">
        <v>280</v>
      </c>
      <c r="F179" s="6" t="s">
        <v>282</v>
      </c>
      <c r="G179" s="7">
        <v>45329</v>
      </c>
      <c r="H17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Barrie</v>
      </c>
      <c r="I179" s="8">
        <v>25684990</v>
      </c>
      <c r="J179" s="8">
        <v>25684990</v>
      </c>
      <c r="K179" s="8">
        <v>6137</v>
      </c>
      <c r="L179" s="8">
        <v>688</v>
      </c>
      <c r="M179" s="8">
        <v>688</v>
      </c>
      <c r="N179" s="8">
        <v>6825</v>
      </c>
      <c r="O179" s="8">
        <v>4100</v>
      </c>
      <c r="P179" s="3"/>
      <c r="Q179" s="6"/>
    </row>
    <row r="180" spans="1:17" x14ac:dyDescent="0.35">
      <c r="A180" s="6" t="s">
        <v>33</v>
      </c>
      <c r="B180" s="6" t="str">
        <f>IF(HAF[[#This Row],[Programme]]="Fonds pour accélérer la construction de logements", "1er cycle", "2e cycle")</f>
        <v>1er cycle</v>
      </c>
      <c r="C180" s="6" t="s">
        <v>211</v>
      </c>
      <c r="D180" s="6" t="s">
        <v>3</v>
      </c>
      <c r="E180" s="6" t="s">
        <v>281</v>
      </c>
      <c r="F180" s="6" t="s">
        <v>282</v>
      </c>
      <c r="G180" s="7">
        <v>45322</v>
      </c>
      <c r="H18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Marathon</v>
      </c>
      <c r="I180" s="8">
        <v>1886886</v>
      </c>
      <c r="J180" s="8">
        <v>1886886</v>
      </c>
      <c r="K180" s="8">
        <v>144</v>
      </c>
      <c r="L180" s="8">
        <v>66</v>
      </c>
      <c r="M180" s="8">
        <v>66</v>
      </c>
      <c r="N180" s="8">
        <v>210</v>
      </c>
      <c r="O180" s="8">
        <v>305</v>
      </c>
      <c r="P180" s="3"/>
      <c r="Q180" s="6"/>
    </row>
    <row r="181" spans="1:17" x14ac:dyDescent="0.35">
      <c r="A181" s="6" t="s">
        <v>33</v>
      </c>
      <c r="B181" s="6" t="str">
        <f>IF(HAF[[#This Row],[Programme]]="Fonds pour accélérer la construction de logements", "1er cycle", "2e cycle")</f>
        <v>1er cycle</v>
      </c>
      <c r="C181" s="6" t="s">
        <v>212</v>
      </c>
      <c r="D181" s="6" t="s">
        <v>3</v>
      </c>
      <c r="E181" s="6" t="s">
        <v>281</v>
      </c>
      <c r="F181" s="6" t="s">
        <v>283</v>
      </c>
      <c r="G181" s="7">
        <v>45321</v>
      </c>
      <c r="H18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no 40 de Shoal Lake</v>
      </c>
      <c r="I181" s="8">
        <v>2124000</v>
      </c>
      <c r="J181" s="8">
        <v>2124000</v>
      </c>
      <c r="K181" s="8">
        <v>2</v>
      </c>
      <c r="L181" s="8">
        <v>36</v>
      </c>
      <c r="M181" s="8">
        <v>36</v>
      </c>
      <c r="N181" s="8">
        <v>38</v>
      </c>
      <c r="O181" s="8">
        <v>135</v>
      </c>
      <c r="P181" s="3"/>
      <c r="Q181" s="6"/>
    </row>
    <row r="182" spans="1:17" x14ac:dyDescent="0.35">
      <c r="A182" s="6" t="s">
        <v>33</v>
      </c>
      <c r="B182" s="6" t="str">
        <f>IF(HAF[[#This Row],[Programme]]="Fonds pour accélérer la construction de logements", "1er cycle", "2e cycle")</f>
        <v>1er cycle</v>
      </c>
      <c r="C182" s="6" t="s">
        <v>213</v>
      </c>
      <c r="D182" s="6" t="s">
        <v>3</v>
      </c>
      <c r="E182" s="6" t="s">
        <v>281</v>
      </c>
      <c r="F182" s="6" t="s">
        <v>283</v>
      </c>
      <c r="G182" s="7">
        <v>45314</v>
      </c>
      <c r="H18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Bande indienne Red Rock</v>
      </c>
      <c r="I182" s="8">
        <v>531000</v>
      </c>
      <c r="J182" s="8">
        <v>531000</v>
      </c>
      <c r="K182" s="8">
        <v>8</v>
      </c>
      <c r="L182" s="8">
        <v>9</v>
      </c>
      <c r="M182" s="8">
        <v>9</v>
      </c>
      <c r="N182" s="8">
        <v>17</v>
      </c>
      <c r="O182" s="8">
        <v>165</v>
      </c>
      <c r="P182" s="3"/>
      <c r="Q182" s="6"/>
    </row>
    <row r="183" spans="1:17" x14ac:dyDescent="0.35">
      <c r="A183" s="6" t="s">
        <v>33</v>
      </c>
      <c r="B183" s="6" t="str">
        <f>IF(HAF[[#This Row],[Programme]]="Fonds pour accélérer la construction de logements", "1er cycle", "2e cycle")</f>
        <v>1er cycle</v>
      </c>
      <c r="C183" s="6" t="s">
        <v>214</v>
      </c>
      <c r="D183" s="6" t="s">
        <v>3</v>
      </c>
      <c r="E183" s="6" t="s">
        <v>281</v>
      </c>
      <c r="F183" s="6" t="s">
        <v>283</v>
      </c>
      <c r="G183" s="7">
        <v>45321</v>
      </c>
      <c r="H18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d'Aroland</v>
      </c>
      <c r="I183" s="8">
        <v>2414000</v>
      </c>
      <c r="J183" s="8">
        <v>2414000</v>
      </c>
      <c r="K183" s="8">
        <v>3</v>
      </c>
      <c r="L183" s="8">
        <v>34</v>
      </c>
      <c r="M183" s="8">
        <v>34</v>
      </c>
      <c r="N183" s="8">
        <v>37</v>
      </c>
      <c r="O183" s="8">
        <v>140</v>
      </c>
      <c r="P183" s="3"/>
      <c r="Q183" s="6"/>
    </row>
    <row r="184" spans="1:17" x14ac:dyDescent="0.35">
      <c r="A184" s="6" t="s">
        <v>33</v>
      </c>
      <c r="B184" s="6" t="str">
        <f>IF(HAF[[#This Row],[Programme]]="Fonds pour accélérer la construction de logements", "1er cycle", "2e cycle")</f>
        <v>1er cycle</v>
      </c>
      <c r="C184" s="6" t="s">
        <v>215</v>
      </c>
      <c r="D184" s="6" t="s">
        <v>3</v>
      </c>
      <c r="E184" s="6" t="s">
        <v>281</v>
      </c>
      <c r="F184" s="6" t="s">
        <v>283</v>
      </c>
      <c r="G184" s="7">
        <v>45322</v>
      </c>
      <c r="H18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Muskrat Dam Lake</v>
      </c>
      <c r="I184" s="8">
        <v>1704000</v>
      </c>
      <c r="J184" s="8">
        <v>1704000</v>
      </c>
      <c r="K184" s="8">
        <v>12</v>
      </c>
      <c r="L184" s="8">
        <v>24</v>
      </c>
      <c r="M184" s="8">
        <v>24</v>
      </c>
      <c r="N184" s="8">
        <v>36</v>
      </c>
      <c r="O184" s="8">
        <v>382</v>
      </c>
      <c r="P184" s="3"/>
      <c r="Q184" s="6"/>
    </row>
    <row r="185" spans="1:17" x14ac:dyDescent="0.35">
      <c r="A185" s="6" t="s">
        <v>33</v>
      </c>
      <c r="B185" s="6" t="str">
        <f>IF(HAF[[#This Row],[Programme]]="Fonds pour accélérer la construction de logements", "1er cycle", "2e cycle")</f>
        <v>1er cycle</v>
      </c>
      <c r="C185" s="6" t="s">
        <v>216</v>
      </c>
      <c r="D185" s="6" t="s">
        <v>3</v>
      </c>
      <c r="E185" s="6" t="s">
        <v>281</v>
      </c>
      <c r="F185" s="6" t="s">
        <v>283</v>
      </c>
      <c r="G185" s="7">
        <v>45321</v>
      </c>
      <c r="H18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Whitesand</v>
      </c>
      <c r="I185" s="8">
        <v>1420000</v>
      </c>
      <c r="J185" s="8">
        <v>1420000</v>
      </c>
      <c r="K185" s="8">
        <v>5</v>
      </c>
      <c r="L185" s="8">
        <v>20</v>
      </c>
      <c r="M185" s="8">
        <v>20</v>
      </c>
      <c r="N185" s="8">
        <v>25</v>
      </c>
      <c r="O185" s="8">
        <v>202</v>
      </c>
      <c r="P185" s="3"/>
      <c r="Q185" s="6"/>
    </row>
    <row r="186" spans="1:17" x14ac:dyDescent="0.35">
      <c r="A186" s="6" t="s">
        <v>33</v>
      </c>
      <c r="B186" s="6" t="str">
        <f>IF(HAF[[#This Row],[Programme]]="Fonds pour accélérer la construction de logements", "1er cycle", "2e cycle")</f>
        <v>1er cycle</v>
      </c>
      <c r="C186" s="6" t="s">
        <v>217</v>
      </c>
      <c r="D186" s="6" t="s">
        <v>3</v>
      </c>
      <c r="E186" s="6" t="s">
        <v>281</v>
      </c>
      <c r="F186" s="6" t="s">
        <v>283</v>
      </c>
      <c r="G186" s="7">
        <v>45313</v>
      </c>
      <c r="H18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Wapekeka</v>
      </c>
      <c r="I186" s="8">
        <v>1773000</v>
      </c>
      <c r="J186" s="8">
        <v>1773000</v>
      </c>
      <c r="K186" s="8">
        <v>3</v>
      </c>
      <c r="L186" s="8">
        <v>27</v>
      </c>
      <c r="M186" s="8">
        <v>27</v>
      </c>
      <c r="N186" s="8">
        <v>30</v>
      </c>
      <c r="O186" s="8">
        <v>54</v>
      </c>
      <c r="P186" s="3"/>
      <c r="Q186" s="6"/>
    </row>
    <row r="187" spans="1:17" x14ac:dyDescent="0.35">
      <c r="A187" s="6" t="s">
        <v>33</v>
      </c>
      <c r="B187" s="6" t="str">
        <f>IF(HAF[[#This Row],[Programme]]="Fonds pour accélérer la construction de logements", "1er cycle", "2e cycle")</f>
        <v>1er cycle</v>
      </c>
      <c r="C187" s="6" t="s">
        <v>218</v>
      </c>
      <c r="D187" s="6" t="s">
        <v>3</v>
      </c>
      <c r="E187" s="6" t="s">
        <v>281</v>
      </c>
      <c r="F187" s="6" t="s">
        <v>283</v>
      </c>
      <c r="G187" s="7">
        <v>45317</v>
      </c>
      <c r="H18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no 58 de Long Lake</v>
      </c>
      <c r="I187" s="8">
        <v>2556000</v>
      </c>
      <c r="J187" s="8">
        <v>2556000</v>
      </c>
      <c r="K187" s="8">
        <v>3</v>
      </c>
      <c r="L187" s="8">
        <v>36</v>
      </c>
      <c r="M187" s="8">
        <v>36</v>
      </c>
      <c r="N187" s="8">
        <v>39</v>
      </c>
      <c r="O187" s="8">
        <v>339</v>
      </c>
      <c r="P187" s="3"/>
      <c r="Q187" s="6"/>
    </row>
    <row r="188" spans="1:17" x14ac:dyDescent="0.35">
      <c r="A188" s="6" t="s">
        <v>33</v>
      </c>
      <c r="B188" s="6" t="str">
        <f>IF(HAF[[#This Row],[Programme]]="Fonds pour accélérer la construction de logements", "1er cycle", "2e cycle")</f>
        <v>1er cycle</v>
      </c>
      <c r="C188" s="6" t="s">
        <v>219</v>
      </c>
      <c r="D188" s="6" t="s">
        <v>3</v>
      </c>
      <c r="E188" s="6" t="s">
        <v>281</v>
      </c>
      <c r="F188" s="6" t="s">
        <v>283</v>
      </c>
      <c r="G188" s="7">
        <v>45317</v>
      </c>
      <c r="H18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Webequie</v>
      </c>
      <c r="I188" s="8">
        <v>1065000</v>
      </c>
      <c r="J188" s="8">
        <v>1065000</v>
      </c>
      <c r="K188" s="8">
        <v>18</v>
      </c>
      <c r="L188" s="8">
        <v>15</v>
      </c>
      <c r="M188" s="8">
        <v>15</v>
      </c>
      <c r="N188" s="8">
        <v>33</v>
      </c>
      <c r="O188" s="8">
        <v>74</v>
      </c>
      <c r="P188" s="3"/>
      <c r="Q188" s="6"/>
    </row>
    <row r="189" spans="1:17" x14ac:dyDescent="0.35">
      <c r="A189" s="6" t="s">
        <v>33</v>
      </c>
      <c r="B189" s="6" t="str">
        <f>IF(HAF[[#This Row],[Programme]]="Fonds pour accélérer la construction de logements", "1er cycle", "2e cycle")</f>
        <v>1er cycle</v>
      </c>
      <c r="C189" s="6" t="s">
        <v>220</v>
      </c>
      <c r="D189" s="6" t="s">
        <v>3</v>
      </c>
      <c r="E189" s="6" t="s">
        <v>281</v>
      </c>
      <c r="F189" s="6" t="s">
        <v>283</v>
      </c>
      <c r="G189" s="7">
        <v>45315</v>
      </c>
      <c r="H18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Wunnumin Lake</v>
      </c>
      <c r="I189" s="8">
        <v>1773000</v>
      </c>
      <c r="J189" s="8">
        <v>1773000</v>
      </c>
      <c r="K189" s="8">
        <v>3</v>
      </c>
      <c r="L189" s="8">
        <v>27</v>
      </c>
      <c r="M189" s="8">
        <v>27</v>
      </c>
      <c r="N189" s="8">
        <v>30</v>
      </c>
      <c r="O189" s="8">
        <v>54</v>
      </c>
      <c r="P189" s="3"/>
      <c r="Q189" s="6"/>
    </row>
    <row r="190" spans="1:17" x14ac:dyDescent="0.35">
      <c r="A190" s="24" t="s">
        <v>34</v>
      </c>
      <c r="B190" s="6" t="str">
        <f>IF(HAF[[#This Row],[Programme]]="Fonds pour accélérer la construction de logements", "1er cycle", "2e cycle")</f>
        <v>2e cycle</v>
      </c>
      <c r="C190" s="6" t="s">
        <v>221</v>
      </c>
      <c r="D190" s="6" t="s">
        <v>3</v>
      </c>
      <c r="E190" s="6" t="s">
        <v>280</v>
      </c>
      <c r="F190" s="6" t="s">
        <v>282</v>
      </c>
      <c r="G190" s="7">
        <v>45636</v>
      </c>
      <c r="H19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Sault Ste. Marie</v>
      </c>
      <c r="I190" s="8">
        <v>8616892</v>
      </c>
      <c r="J190" s="8">
        <v>0</v>
      </c>
      <c r="K190" s="8">
        <v>810</v>
      </c>
      <c r="L190" s="8">
        <v>280</v>
      </c>
      <c r="M190" s="8">
        <v>0</v>
      </c>
      <c r="N190" s="8">
        <v>1090</v>
      </c>
      <c r="O190" s="8">
        <v>1685</v>
      </c>
      <c r="P190" s="3"/>
      <c r="Q190" s="6"/>
    </row>
    <row r="191" spans="1:17" x14ac:dyDescent="0.35">
      <c r="A191" s="24" t="s">
        <v>34</v>
      </c>
      <c r="B191" s="6" t="str">
        <f>IF(HAF[[#This Row],[Programme]]="Fonds pour accélérer la construction de logements", "1er cycle", "2e cycle")</f>
        <v>2e cycle</v>
      </c>
      <c r="C191" s="6" t="s">
        <v>222</v>
      </c>
      <c r="D191" s="6" t="s">
        <v>3</v>
      </c>
      <c r="E191" s="6" t="s">
        <v>280</v>
      </c>
      <c r="F191" s="6" t="s">
        <v>282</v>
      </c>
      <c r="G191" s="7">
        <v>45645</v>
      </c>
      <c r="H19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Whitchurch-Stouffville</v>
      </c>
      <c r="I191" s="8">
        <v>8009665</v>
      </c>
      <c r="J191" s="8">
        <v>0</v>
      </c>
      <c r="K191" s="8">
        <v>1600</v>
      </c>
      <c r="L191" s="8">
        <v>225</v>
      </c>
      <c r="M191" s="8">
        <v>0</v>
      </c>
      <c r="N191" s="8">
        <v>1825</v>
      </c>
      <c r="O191" s="8">
        <v>1240</v>
      </c>
      <c r="P191" s="3"/>
      <c r="Q191" s="6"/>
    </row>
    <row r="192" spans="1:17" x14ac:dyDescent="0.35">
      <c r="A192" s="24" t="s">
        <v>34</v>
      </c>
      <c r="B192" s="6" t="str">
        <f>IF(HAF[[#This Row],[Programme]]="Fonds pour accélérer la construction de logements", "1er cycle", "2e cycle")</f>
        <v>2e cycle</v>
      </c>
      <c r="C192" s="6" t="s">
        <v>223</v>
      </c>
      <c r="D192" s="6" t="s">
        <v>3</v>
      </c>
      <c r="E192" s="6" t="s">
        <v>280</v>
      </c>
      <c r="F192" s="6" t="s">
        <v>282</v>
      </c>
      <c r="G192" s="7">
        <v>45637</v>
      </c>
      <c r="H19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Canton de Loyalist</v>
      </c>
      <c r="I192" s="8">
        <v>3583905</v>
      </c>
      <c r="J192" s="8">
        <v>0</v>
      </c>
      <c r="K192" s="8">
        <v>504</v>
      </c>
      <c r="L192" s="8">
        <v>111</v>
      </c>
      <c r="M192" s="8">
        <v>0</v>
      </c>
      <c r="N192" s="8">
        <v>615</v>
      </c>
      <c r="O192" s="8">
        <v>1608</v>
      </c>
      <c r="P192" s="3"/>
      <c r="Q192" s="6"/>
    </row>
    <row r="193" spans="1:17" x14ac:dyDescent="0.35">
      <c r="A193" s="24" t="s">
        <v>34</v>
      </c>
      <c r="B193" s="6" t="str">
        <f>IF(HAF[[#This Row],[Programme]]="Fonds pour accélérer la construction de logements", "1er cycle", "2e cycle")</f>
        <v>2e cycle</v>
      </c>
      <c r="C193" s="6" t="s">
        <v>224</v>
      </c>
      <c r="D193" s="6" t="s">
        <v>3</v>
      </c>
      <c r="E193" s="6" t="s">
        <v>280</v>
      </c>
      <c r="F193" s="6" t="s">
        <v>282</v>
      </c>
      <c r="G193" s="7">
        <v>45649</v>
      </c>
      <c r="H19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Orillia</v>
      </c>
      <c r="I193" s="8">
        <v>4515160</v>
      </c>
      <c r="J193" s="8">
        <v>0</v>
      </c>
      <c r="K193" s="8">
        <v>808</v>
      </c>
      <c r="L193" s="8">
        <v>100</v>
      </c>
      <c r="M193" s="8">
        <v>0</v>
      </c>
      <c r="N193" s="8">
        <v>908</v>
      </c>
      <c r="O193" s="8">
        <v>1060</v>
      </c>
      <c r="P193" s="3"/>
      <c r="Q193" s="6"/>
    </row>
    <row r="194" spans="1:17" x14ac:dyDescent="0.35">
      <c r="A194" s="24" t="s">
        <v>34</v>
      </c>
      <c r="B194" s="6" t="str">
        <f>IF(HAF[[#This Row],[Programme]]="Fonds pour accélérer la construction de logements", "1er cycle", "2e cycle")</f>
        <v>2e cycle</v>
      </c>
      <c r="C194" s="6" t="s">
        <v>225</v>
      </c>
      <c r="D194" s="6" t="s">
        <v>3</v>
      </c>
      <c r="E194" s="6" t="s">
        <v>280</v>
      </c>
      <c r="F194" s="6" t="s">
        <v>282</v>
      </c>
      <c r="G194" s="7">
        <v>45644</v>
      </c>
      <c r="H19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Belleville</v>
      </c>
      <c r="I194" s="8">
        <v>10532411</v>
      </c>
      <c r="J194" s="8">
        <v>0</v>
      </c>
      <c r="K194" s="8">
        <v>1131</v>
      </c>
      <c r="L194" s="8">
        <v>259</v>
      </c>
      <c r="M194" s="8">
        <v>0</v>
      </c>
      <c r="N194" s="8">
        <v>1390</v>
      </c>
      <c r="O194" s="8">
        <v>10540</v>
      </c>
      <c r="P194" s="3"/>
      <c r="Q194" s="6"/>
    </row>
    <row r="195" spans="1:17" x14ac:dyDescent="0.35">
      <c r="A195" s="24" t="s">
        <v>34</v>
      </c>
      <c r="B195" s="6" t="str">
        <f>IF(HAF[[#This Row],[Programme]]="Fonds pour accélérer la construction de logements", "1er cycle", "2e cycle")</f>
        <v>2e cycle</v>
      </c>
      <c r="C195" s="6" t="s">
        <v>226</v>
      </c>
      <c r="D195" s="6" t="s">
        <v>3</v>
      </c>
      <c r="E195" s="6" t="s">
        <v>280</v>
      </c>
      <c r="F195" s="6" t="s">
        <v>282</v>
      </c>
      <c r="G195" s="7">
        <v>45645</v>
      </c>
      <c r="H19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Municipalité de Strathroy-Caradoc</v>
      </c>
      <c r="I195" s="8">
        <v>3794477.5</v>
      </c>
      <c r="J195" s="8">
        <v>0</v>
      </c>
      <c r="K195" s="8">
        <v>450</v>
      </c>
      <c r="L195" s="8">
        <v>125</v>
      </c>
      <c r="M195" s="8">
        <v>0</v>
      </c>
      <c r="N195" s="8">
        <v>575</v>
      </c>
      <c r="O195" s="8">
        <v>660</v>
      </c>
      <c r="P195" s="3"/>
      <c r="Q195" s="6"/>
    </row>
    <row r="196" spans="1:17" x14ac:dyDescent="0.35">
      <c r="A196" s="24" t="s">
        <v>34</v>
      </c>
      <c r="B196" s="6" t="str">
        <f>IF(HAF[[#This Row],[Programme]]="Fonds pour accélérer la construction de logements", "1er cycle", "2e cycle")</f>
        <v>2e cycle</v>
      </c>
      <c r="C196" s="6" t="s">
        <v>227</v>
      </c>
      <c r="D196" s="6" t="s">
        <v>3</v>
      </c>
      <c r="E196" s="6" t="s">
        <v>280</v>
      </c>
      <c r="F196" s="6" t="s">
        <v>282</v>
      </c>
      <c r="G196" s="7">
        <v>45646</v>
      </c>
      <c r="H19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Georgina</v>
      </c>
      <c r="I196" s="8">
        <v>5843400</v>
      </c>
      <c r="J196" s="8">
        <v>0</v>
      </c>
      <c r="K196" s="8">
        <v>1005</v>
      </c>
      <c r="L196" s="8">
        <v>210</v>
      </c>
      <c r="M196" s="8">
        <v>0</v>
      </c>
      <c r="N196" s="8">
        <v>1215</v>
      </c>
      <c r="O196" s="8">
        <v>1200</v>
      </c>
      <c r="P196" s="3"/>
      <c r="Q196" s="6"/>
    </row>
    <row r="197" spans="1:17" x14ac:dyDescent="0.35">
      <c r="A197" s="24" t="s">
        <v>34</v>
      </c>
      <c r="B197" s="6" t="str">
        <f>IF(HAF[[#This Row],[Programme]]="Fonds pour accélérer la construction de logements", "1er cycle", "2e cycle")</f>
        <v>2e cycle</v>
      </c>
      <c r="C197" s="6" t="s">
        <v>228</v>
      </c>
      <c r="D197" s="6" t="s">
        <v>3</v>
      </c>
      <c r="E197" s="6" t="s">
        <v>280</v>
      </c>
      <c r="F197" s="6" t="s">
        <v>282</v>
      </c>
      <c r="G197" s="7">
        <v>45639</v>
      </c>
      <c r="H19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Port Colborne</v>
      </c>
      <c r="I197" s="8">
        <v>4379002.4000000004</v>
      </c>
      <c r="J197" s="8">
        <v>0</v>
      </c>
      <c r="K197" s="8">
        <v>243</v>
      </c>
      <c r="L197" s="8">
        <v>128</v>
      </c>
      <c r="M197" s="8">
        <v>0</v>
      </c>
      <c r="N197" s="8">
        <v>371</v>
      </c>
      <c r="O197" s="8">
        <v>1175</v>
      </c>
      <c r="P197" s="3"/>
      <c r="Q197" s="6"/>
    </row>
    <row r="198" spans="1:17" x14ac:dyDescent="0.35">
      <c r="A198" s="24" t="s">
        <v>34</v>
      </c>
      <c r="B198" s="6" t="str">
        <f>IF(HAF[[#This Row],[Programme]]="Fonds pour accélérer la construction de logements", "1er cycle", "2e cycle")</f>
        <v>2e cycle</v>
      </c>
      <c r="C198" s="6" t="s">
        <v>229</v>
      </c>
      <c r="D198" s="6" t="s">
        <v>3</v>
      </c>
      <c r="E198" s="6" t="s">
        <v>280</v>
      </c>
      <c r="F198" s="6" t="s">
        <v>282</v>
      </c>
      <c r="G198" s="7">
        <v>45630</v>
      </c>
      <c r="H19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Carleton Place</v>
      </c>
      <c r="I198" s="8">
        <v>5693923.4000000004</v>
      </c>
      <c r="J198" s="8">
        <v>0</v>
      </c>
      <c r="K198" s="8">
        <v>645</v>
      </c>
      <c r="L198" s="8">
        <v>168</v>
      </c>
      <c r="M198" s="8">
        <v>0</v>
      </c>
      <c r="N198" s="8">
        <v>813</v>
      </c>
      <c r="O198" s="8">
        <v>934</v>
      </c>
      <c r="P198" s="3"/>
      <c r="Q198" s="6"/>
    </row>
    <row r="199" spans="1:17" x14ac:dyDescent="0.35">
      <c r="A199" s="24" t="s">
        <v>34</v>
      </c>
      <c r="B199" s="6" t="str">
        <f>IF(HAF[[#This Row],[Programme]]="Fonds pour accélérer la construction de logements", "1er cycle", "2e cycle")</f>
        <v>2e cycle</v>
      </c>
      <c r="C199" s="6" t="s">
        <v>230</v>
      </c>
      <c r="D199" s="6" t="s">
        <v>3</v>
      </c>
      <c r="E199" s="6" t="s">
        <v>280</v>
      </c>
      <c r="F199" s="6" t="s">
        <v>282</v>
      </c>
      <c r="G199" s="7">
        <v>45635</v>
      </c>
      <c r="H19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St. Thomas</v>
      </c>
      <c r="I199" s="8">
        <v>6651421.7999999998</v>
      </c>
      <c r="J199" s="8">
        <v>0</v>
      </c>
      <c r="K199" s="8">
        <v>950</v>
      </c>
      <c r="L199" s="8">
        <v>233</v>
      </c>
      <c r="M199" s="8">
        <v>0</v>
      </c>
      <c r="N199" s="8">
        <v>1183</v>
      </c>
      <c r="O199" s="8">
        <v>3570</v>
      </c>
      <c r="P199" s="3"/>
      <c r="Q199" s="6"/>
    </row>
    <row r="200" spans="1:17" x14ac:dyDescent="0.35">
      <c r="A200" s="24" t="s">
        <v>34</v>
      </c>
      <c r="B200" s="6" t="str">
        <f>IF(HAF[[#This Row],[Programme]]="Fonds pour accélérer la construction de logements", "1er cycle", "2e cycle")</f>
        <v>2e cycle</v>
      </c>
      <c r="C200" s="6" t="s">
        <v>231</v>
      </c>
      <c r="D200" s="6" t="s">
        <v>3</v>
      </c>
      <c r="E200" s="6" t="s">
        <v>280</v>
      </c>
      <c r="F200" s="6" t="s">
        <v>282</v>
      </c>
      <c r="G200" s="7">
        <v>45671</v>
      </c>
      <c r="H20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Chatham-Kent</v>
      </c>
      <c r="I200" s="8">
        <v>10057602.9</v>
      </c>
      <c r="J200" s="8">
        <v>0</v>
      </c>
      <c r="K200" s="8">
        <v>1287</v>
      </c>
      <c r="L200" s="8">
        <v>300</v>
      </c>
      <c r="M200" s="8">
        <v>0</v>
      </c>
      <c r="N200" s="8">
        <v>1587</v>
      </c>
      <c r="O200" s="8">
        <v>1840</v>
      </c>
      <c r="P200" s="3"/>
      <c r="Q200" s="6"/>
    </row>
    <row r="201" spans="1:17" x14ac:dyDescent="0.35">
      <c r="A201" s="24" t="s">
        <v>34</v>
      </c>
      <c r="B201" s="6" t="str">
        <f>IF(HAF[[#This Row],[Programme]]="Fonds pour accélérer la construction de logements", "1er cycle", "2e cycle")</f>
        <v>2e cycle</v>
      </c>
      <c r="C201" s="6" t="s">
        <v>232</v>
      </c>
      <c r="D201" s="6" t="s">
        <v>3</v>
      </c>
      <c r="E201" s="6" t="s">
        <v>280</v>
      </c>
      <c r="F201" s="6" t="s">
        <v>282</v>
      </c>
      <c r="G201" s="7">
        <v>45681</v>
      </c>
      <c r="H20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Lakeshore</v>
      </c>
      <c r="I201" s="8">
        <v>7436162</v>
      </c>
      <c r="J201" s="8">
        <v>0</v>
      </c>
      <c r="K201" s="8">
        <v>690</v>
      </c>
      <c r="L201" s="8">
        <v>208</v>
      </c>
      <c r="M201" s="8">
        <v>0</v>
      </c>
      <c r="N201" s="8">
        <v>898</v>
      </c>
      <c r="O201" s="8">
        <v>1730</v>
      </c>
      <c r="P201" s="3"/>
      <c r="Q201" s="6"/>
    </row>
    <row r="202" spans="1:17" x14ac:dyDescent="0.35">
      <c r="A202" s="24" t="s">
        <v>34</v>
      </c>
      <c r="B202" s="6" t="str">
        <f>IF(HAF[[#This Row],[Programme]]="Fonds pour accélérer la construction de logements", "1er cycle", "2e cycle")</f>
        <v>2e cycle</v>
      </c>
      <c r="C202" s="6" t="s">
        <v>233</v>
      </c>
      <c r="D202" s="6" t="s">
        <v>3</v>
      </c>
      <c r="E202" s="6" t="s">
        <v>280</v>
      </c>
      <c r="F202" s="6" t="s">
        <v>282</v>
      </c>
      <c r="G202" s="7">
        <v>45632</v>
      </c>
      <c r="H20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Greater Sudbury</v>
      </c>
      <c r="I202" s="8">
        <v>16072483.800000001</v>
      </c>
      <c r="J202" s="8">
        <v>0</v>
      </c>
      <c r="K202" s="8">
        <v>1456</v>
      </c>
      <c r="L202" s="8">
        <v>495</v>
      </c>
      <c r="M202" s="8">
        <v>0</v>
      </c>
      <c r="N202" s="8">
        <v>1951</v>
      </c>
      <c r="O202" s="8">
        <v>4250</v>
      </c>
      <c r="P202" s="3"/>
      <c r="Q202" s="6"/>
    </row>
    <row r="203" spans="1:17" x14ac:dyDescent="0.35">
      <c r="A203" s="24" t="s">
        <v>34</v>
      </c>
      <c r="B203" s="6" t="str">
        <f>IF(HAF[[#This Row],[Programme]]="Fonds pour accélérer la construction de logements", "1er cycle", "2e cycle")</f>
        <v>2e cycle</v>
      </c>
      <c r="C203" s="6" t="s">
        <v>234</v>
      </c>
      <c r="D203" s="6" t="s">
        <v>3</v>
      </c>
      <c r="E203" s="6" t="s">
        <v>280</v>
      </c>
      <c r="F203" s="6" t="s">
        <v>282</v>
      </c>
      <c r="G203" s="7">
        <v>45649</v>
      </c>
      <c r="H20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Middlesex Centre</v>
      </c>
      <c r="I203" s="8">
        <v>4246800.5</v>
      </c>
      <c r="J203" s="8">
        <v>0</v>
      </c>
      <c r="K203" s="8">
        <v>527</v>
      </c>
      <c r="L203" s="8">
        <v>118</v>
      </c>
      <c r="M203" s="8">
        <v>0</v>
      </c>
      <c r="N203" s="8">
        <v>645</v>
      </c>
      <c r="O203" s="8">
        <v>658</v>
      </c>
      <c r="P203" s="3"/>
      <c r="Q203" s="6"/>
    </row>
    <row r="204" spans="1:17" x14ac:dyDescent="0.35">
      <c r="A204" s="24" t="s">
        <v>34</v>
      </c>
      <c r="B204" s="6" t="str">
        <f>IF(HAF[[#This Row],[Programme]]="Fonds pour accélérer la construction de logements", "1er cycle", "2e cycle")</f>
        <v>2e cycle</v>
      </c>
      <c r="C204" s="6" t="s">
        <v>235</v>
      </c>
      <c r="D204" s="6" t="s">
        <v>3</v>
      </c>
      <c r="E204" s="6" t="s">
        <v>280</v>
      </c>
      <c r="F204" s="6" t="s">
        <v>282</v>
      </c>
      <c r="G204" s="7">
        <v>45635</v>
      </c>
      <c r="H20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Peterborough</v>
      </c>
      <c r="I204" s="8">
        <v>10690354</v>
      </c>
      <c r="J204" s="8">
        <v>0</v>
      </c>
      <c r="K204" s="8">
        <v>1054</v>
      </c>
      <c r="L204" s="8">
        <v>356</v>
      </c>
      <c r="M204" s="8">
        <v>0</v>
      </c>
      <c r="N204" s="8">
        <v>1410</v>
      </c>
      <c r="O204" s="8">
        <v>2531</v>
      </c>
      <c r="P204" s="3"/>
      <c r="Q204" s="6"/>
    </row>
    <row r="205" spans="1:17" x14ac:dyDescent="0.35">
      <c r="A205" s="24" t="s">
        <v>34</v>
      </c>
      <c r="B205" s="6" t="str">
        <f>IF(HAF[[#This Row],[Programme]]="Fonds pour accélérer la construction de logements", "1er cycle", "2e cycle")</f>
        <v>2e cycle</v>
      </c>
      <c r="C205" s="6" t="s">
        <v>236</v>
      </c>
      <c r="D205" s="6" t="s">
        <v>3</v>
      </c>
      <c r="E205" s="6" t="s">
        <v>280</v>
      </c>
      <c r="F205" s="6" t="s">
        <v>282</v>
      </c>
      <c r="G205" s="7">
        <v>45630</v>
      </c>
      <c r="H20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Saugeen Shores</v>
      </c>
      <c r="I205" s="8">
        <v>3235008</v>
      </c>
      <c r="J205" s="8">
        <v>0</v>
      </c>
      <c r="K205" s="8">
        <v>569</v>
      </c>
      <c r="L205" s="8">
        <v>90</v>
      </c>
      <c r="M205" s="8">
        <v>0</v>
      </c>
      <c r="N205" s="8">
        <v>659</v>
      </c>
      <c r="O205" s="8">
        <v>444</v>
      </c>
      <c r="P205" s="3"/>
      <c r="Q205" s="6"/>
    </row>
    <row r="206" spans="1:17" x14ac:dyDescent="0.35">
      <c r="A206" s="24" t="s">
        <v>34</v>
      </c>
      <c r="B206" s="6" t="str">
        <f>IF(HAF[[#This Row],[Programme]]="Fonds pour accélérer la construction de logements", "1er cycle", "2e cycle")</f>
        <v>2e cycle</v>
      </c>
      <c r="C206" s="6" t="s">
        <v>237</v>
      </c>
      <c r="D206" s="6" t="s">
        <v>3</v>
      </c>
      <c r="E206" s="6" t="s">
        <v>280</v>
      </c>
      <c r="F206" s="6" t="s">
        <v>282</v>
      </c>
      <c r="G206" s="7">
        <v>45649</v>
      </c>
      <c r="H20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North Bay</v>
      </c>
      <c r="I206" s="8">
        <v>10615788</v>
      </c>
      <c r="J206" s="8">
        <v>0</v>
      </c>
      <c r="K206" s="8">
        <v>503</v>
      </c>
      <c r="L206" s="8">
        <v>337</v>
      </c>
      <c r="M206" s="8">
        <v>0</v>
      </c>
      <c r="N206" s="8">
        <v>840</v>
      </c>
      <c r="O206" s="8">
        <v>4188</v>
      </c>
      <c r="P206" s="3"/>
      <c r="Q206" s="6"/>
    </row>
    <row r="207" spans="1:17" x14ac:dyDescent="0.35">
      <c r="A207" s="24" t="s">
        <v>34</v>
      </c>
      <c r="B207" s="6" t="str">
        <f>IF(HAF[[#This Row],[Programme]]="Fonds pour accélérer la construction de logements", "1er cycle", "2e cycle")</f>
        <v>2e cycle</v>
      </c>
      <c r="C207" s="6" t="s">
        <v>238</v>
      </c>
      <c r="D207" s="6" t="s">
        <v>3</v>
      </c>
      <c r="E207" s="6" t="s">
        <v>280</v>
      </c>
      <c r="F207" s="6" t="s">
        <v>282</v>
      </c>
      <c r="G207" s="7">
        <v>45636</v>
      </c>
      <c r="H20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Mississippi Mills</v>
      </c>
      <c r="I207" s="8">
        <v>3315592.8</v>
      </c>
      <c r="J207" s="8">
        <v>0</v>
      </c>
      <c r="K207" s="8">
        <v>306</v>
      </c>
      <c r="L207" s="8">
        <v>108</v>
      </c>
      <c r="M207" s="8">
        <v>0</v>
      </c>
      <c r="N207" s="8">
        <v>414</v>
      </c>
      <c r="O207" s="8">
        <v>477</v>
      </c>
      <c r="P207" s="3"/>
      <c r="Q207" s="6"/>
    </row>
    <row r="208" spans="1:17" x14ac:dyDescent="0.35">
      <c r="A208" s="24" t="s">
        <v>34</v>
      </c>
      <c r="B208" s="6" t="str">
        <f>IF(HAF[[#This Row],[Programme]]="Fonds pour accélérer la construction de logements", "1er cycle", "2e cycle")</f>
        <v>2e cycle</v>
      </c>
      <c r="C208" s="6" t="s">
        <v>239</v>
      </c>
      <c r="D208" s="6" t="s">
        <v>3</v>
      </c>
      <c r="E208" s="6" t="s">
        <v>280</v>
      </c>
      <c r="F208" s="6" t="s">
        <v>282</v>
      </c>
      <c r="G208" s="7">
        <v>45637</v>
      </c>
      <c r="H20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Caledon</v>
      </c>
      <c r="I208" s="8">
        <v>13991742</v>
      </c>
      <c r="J208" s="8">
        <v>0</v>
      </c>
      <c r="K208" s="8">
        <v>2143</v>
      </c>
      <c r="L208" s="8">
        <v>485</v>
      </c>
      <c r="M208" s="8">
        <v>0</v>
      </c>
      <c r="N208" s="8">
        <v>2628</v>
      </c>
      <c r="O208" s="8">
        <v>6250</v>
      </c>
      <c r="P208" s="3"/>
      <c r="Q208" s="6"/>
    </row>
    <row r="209" spans="1:17" x14ac:dyDescent="0.35">
      <c r="A209" s="24" t="s">
        <v>34</v>
      </c>
      <c r="B209" s="6" t="str">
        <f>IF(HAF[[#This Row],[Programme]]="Fonds pour accélérer la construction de logements", "1er cycle", "2e cycle")</f>
        <v>2e cycle</v>
      </c>
      <c r="C209" s="6" t="s">
        <v>240</v>
      </c>
      <c r="D209" s="6" t="s">
        <v>3</v>
      </c>
      <c r="E209" s="6" t="s">
        <v>281</v>
      </c>
      <c r="F209" s="6" t="s">
        <v>282</v>
      </c>
      <c r="G209" s="7">
        <v>45646</v>
      </c>
      <c r="H20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de North Middlesex</v>
      </c>
      <c r="I209" s="8">
        <v>1898943</v>
      </c>
      <c r="J209" s="8">
        <v>0</v>
      </c>
      <c r="K209" s="8">
        <v>72</v>
      </c>
      <c r="L209" s="8">
        <v>58</v>
      </c>
      <c r="M209" s="8">
        <v>0</v>
      </c>
      <c r="N209" s="8">
        <v>130</v>
      </c>
      <c r="O209" s="8">
        <v>335</v>
      </c>
      <c r="P209" s="3"/>
      <c r="Q209" s="6"/>
    </row>
    <row r="210" spans="1:17" x14ac:dyDescent="0.35">
      <c r="A210" s="24" t="s">
        <v>34</v>
      </c>
      <c r="B210" s="6" t="str">
        <f>IF(HAF[[#This Row],[Programme]]="Fonds pour accélérer la construction de logements", "1er cycle", "2e cycle")</f>
        <v>2e cycle</v>
      </c>
      <c r="C210" s="6" t="s">
        <v>241</v>
      </c>
      <c r="D210" s="6" t="s">
        <v>3</v>
      </c>
      <c r="E210" s="6" t="s">
        <v>281</v>
      </c>
      <c r="F210" s="6" t="s">
        <v>282</v>
      </c>
      <c r="G210" s="7">
        <v>45678</v>
      </c>
      <c r="H21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Lucan Biddulph</v>
      </c>
      <c r="I210" s="8">
        <v>2625313.7999999998</v>
      </c>
      <c r="J210" s="8">
        <v>0</v>
      </c>
      <c r="K210" s="8">
        <v>270</v>
      </c>
      <c r="L210" s="8">
        <v>73</v>
      </c>
      <c r="M210" s="8">
        <v>0</v>
      </c>
      <c r="N210" s="8">
        <v>343</v>
      </c>
      <c r="O210" s="8">
        <v>385</v>
      </c>
      <c r="P210" s="3"/>
      <c r="Q210" s="6"/>
    </row>
    <row r="211" spans="1:17" x14ac:dyDescent="0.35">
      <c r="A211" s="24" t="s">
        <v>34</v>
      </c>
      <c r="B211" s="6" t="str">
        <f>IF(HAF[[#This Row],[Programme]]="Fonds pour accélérer la construction de logements", "1er cycle", "2e cycle")</f>
        <v>2e cycle</v>
      </c>
      <c r="C211" s="6" t="s">
        <v>242</v>
      </c>
      <c r="D211" s="6" t="s">
        <v>3</v>
      </c>
      <c r="E211" s="6" t="s">
        <v>281</v>
      </c>
      <c r="F211" s="6" t="s">
        <v>282</v>
      </c>
      <c r="G211" s="7">
        <v>45635</v>
      </c>
      <c r="H21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Canton de Seguin</v>
      </c>
      <c r="I211" s="8">
        <v>1568800</v>
      </c>
      <c r="J211" s="8">
        <v>0</v>
      </c>
      <c r="K211" s="8">
        <v>240</v>
      </c>
      <c r="L211" s="8">
        <v>64</v>
      </c>
      <c r="M211" s="8">
        <v>0</v>
      </c>
      <c r="N211" s="8">
        <v>304</v>
      </c>
      <c r="O211" s="8">
        <v>254</v>
      </c>
      <c r="P211" s="3"/>
      <c r="Q211" s="6"/>
    </row>
    <row r="212" spans="1:17" x14ac:dyDescent="0.35">
      <c r="A212" s="24" t="s">
        <v>34</v>
      </c>
      <c r="B212" s="6" t="str">
        <f>IF(HAF[[#This Row],[Programme]]="Fonds pour accélérer la construction de logements", "1er cycle", "2e cycle")</f>
        <v>2e cycle</v>
      </c>
      <c r="C212" s="6" t="s">
        <v>243</v>
      </c>
      <c r="D212" s="6" t="s">
        <v>3</v>
      </c>
      <c r="E212" s="6" t="s">
        <v>281</v>
      </c>
      <c r="F212" s="6" t="s">
        <v>282</v>
      </c>
      <c r="G212" s="7">
        <v>45638</v>
      </c>
      <c r="H21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d'Espanola</v>
      </c>
      <c r="I212" s="8">
        <v>2047000</v>
      </c>
      <c r="J212" s="8">
        <v>0</v>
      </c>
      <c r="K212" s="8">
        <v>36</v>
      </c>
      <c r="L212" s="8">
        <v>64</v>
      </c>
      <c r="M212" s="8">
        <v>0</v>
      </c>
      <c r="N212" s="8">
        <v>100</v>
      </c>
      <c r="O212" s="8">
        <v>400</v>
      </c>
      <c r="P212" s="3"/>
      <c r="Q212" s="6"/>
    </row>
    <row r="213" spans="1:17" x14ac:dyDescent="0.35">
      <c r="A213" s="24" t="s">
        <v>34</v>
      </c>
      <c r="B213" s="6" t="str">
        <f>IF(HAF[[#This Row],[Programme]]="Fonds pour accélérer la construction de logements", "1er cycle", "2e cycle")</f>
        <v>2e cycle</v>
      </c>
      <c r="C213" s="6" t="s">
        <v>244</v>
      </c>
      <c r="D213" s="6" t="s">
        <v>3</v>
      </c>
      <c r="E213" s="6" t="s">
        <v>281</v>
      </c>
      <c r="F213" s="6" t="s">
        <v>282</v>
      </c>
      <c r="G213" s="7">
        <v>45632</v>
      </c>
      <c r="H21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Corporation de la Municipalité de Brockton</v>
      </c>
      <c r="I213" s="8">
        <v>3421221</v>
      </c>
      <c r="J213" s="8">
        <v>0</v>
      </c>
      <c r="K213" s="8">
        <v>332</v>
      </c>
      <c r="L213" s="8">
        <v>101</v>
      </c>
      <c r="M213" s="8">
        <v>0</v>
      </c>
      <c r="N213" s="8">
        <v>433</v>
      </c>
      <c r="O213" s="8">
        <v>356</v>
      </c>
      <c r="P213" s="3"/>
      <c r="Q213" s="6"/>
    </row>
    <row r="214" spans="1:17" x14ac:dyDescent="0.35">
      <c r="A214" s="24" t="s">
        <v>34</v>
      </c>
      <c r="B214" s="6" t="str">
        <f>IF(HAF[[#This Row],[Programme]]="Fonds pour accélérer la construction de logements", "1er cycle", "2e cycle")</f>
        <v>2e cycle</v>
      </c>
      <c r="C214" s="6" t="s">
        <v>245</v>
      </c>
      <c r="D214" s="6" t="s">
        <v>3</v>
      </c>
      <c r="E214" s="6" t="s">
        <v>281</v>
      </c>
      <c r="F214" s="6" t="s">
        <v>283</v>
      </c>
      <c r="G214" s="7">
        <v>45674</v>
      </c>
      <c r="H21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Ginoogaming</v>
      </c>
      <c r="I214" s="8">
        <v>710000</v>
      </c>
      <c r="J214" s="8">
        <v>0</v>
      </c>
      <c r="K214" s="8">
        <v>3</v>
      </c>
      <c r="L214" s="8">
        <v>10</v>
      </c>
      <c r="M214" s="8">
        <v>0</v>
      </c>
      <c r="N214" s="8">
        <v>13</v>
      </c>
      <c r="O214" s="8">
        <v>465</v>
      </c>
      <c r="P214" s="3"/>
      <c r="Q214" s="6"/>
    </row>
    <row r="215" spans="1:17" x14ac:dyDescent="0.35">
      <c r="A215" s="24" t="s">
        <v>34</v>
      </c>
      <c r="B215" s="6" t="str">
        <f>IF(HAF[[#This Row],[Programme]]="Fonds pour accélérer la construction de logements", "1er cycle", "2e cycle")</f>
        <v>2e cycle</v>
      </c>
      <c r="C215" s="6" t="s">
        <v>246</v>
      </c>
      <c r="D215" s="6" t="s">
        <v>3</v>
      </c>
      <c r="E215" s="6" t="s">
        <v>281</v>
      </c>
      <c r="F215" s="6" t="s">
        <v>283</v>
      </c>
      <c r="G215" s="7">
        <v>45639</v>
      </c>
      <c r="H21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 Temagami</v>
      </c>
      <c r="I215" s="8">
        <v>426000</v>
      </c>
      <c r="J215" s="8">
        <v>0</v>
      </c>
      <c r="K215" s="8">
        <v>6</v>
      </c>
      <c r="L215" s="8">
        <v>6</v>
      </c>
      <c r="M215" s="8">
        <v>0</v>
      </c>
      <c r="N215" s="8">
        <v>12</v>
      </c>
      <c r="O215" s="8">
        <v>41</v>
      </c>
      <c r="P215" s="3"/>
      <c r="Q215" s="6"/>
    </row>
    <row r="216" spans="1:17" x14ac:dyDescent="0.35">
      <c r="A216" s="6" t="s">
        <v>33</v>
      </c>
      <c r="B216" s="6" t="str">
        <f>IF(HAF[[#This Row],[Programme]]="Fonds pour accélérer la construction de logements", "1er cycle", "2e cycle")</f>
        <v>1er cycle</v>
      </c>
      <c r="C216" s="6" t="s">
        <v>247</v>
      </c>
      <c r="D216" s="6" t="s">
        <v>278</v>
      </c>
      <c r="E216" s="6" t="s">
        <v>280</v>
      </c>
      <c r="F216" s="6" t="s">
        <v>282</v>
      </c>
      <c r="G216" s="7">
        <v>45331</v>
      </c>
      <c r="H21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Stratford</v>
      </c>
      <c r="I216" s="8">
        <v>4991477</v>
      </c>
      <c r="J216" s="8">
        <v>4991477</v>
      </c>
      <c r="K216" s="8">
        <v>509</v>
      </c>
      <c r="L216" s="8">
        <v>178</v>
      </c>
      <c r="M216" s="8">
        <v>178</v>
      </c>
      <c r="N216" s="8">
        <v>687</v>
      </c>
      <c r="O216" s="8">
        <v>2017</v>
      </c>
      <c r="P216" s="3"/>
      <c r="Q216" s="6"/>
    </row>
    <row r="217" spans="1:17" x14ac:dyDescent="0.35">
      <c r="A217" s="6" t="s">
        <v>33</v>
      </c>
      <c r="B217" s="6" t="str">
        <f>IF(HAF[[#This Row],[Programme]]="Fonds pour accélérer la construction de logements", "1er cycle", "2e cycle")</f>
        <v>1er cycle</v>
      </c>
      <c r="C217" s="6" t="s">
        <v>248</v>
      </c>
      <c r="D217" s="6" t="s">
        <v>278</v>
      </c>
      <c r="E217" s="6" t="s">
        <v>280</v>
      </c>
      <c r="F217" s="6" t="s">
        <v>282</v>
      </c>
      <c r="G217" s="7">
        <v>45315</v>
      </c>
      <c r="H21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Charlottetown</v>
      </c>
      <c r="I217" s="8">
        <v>10059000</v>
      </c>
      <c r="J217" s="8">
        <v>10059000</v>
      </c>
      <c r="K217" s="8">
        <v>1200</v>
      </c>
      <c r="L217" s="8">
        <v>300</v>
      </c>
      <c r="M217" s="8">
        <v>300</v>
      </c>
      <c r="N217" s="8">
        <v>1500</v>
      </c>
      <c r="O217" s="8">
        <v>1050</v>
      </c>
      <c r="P217" s="3"/>
      <c r="Q217" s="6"/>
    </row>
    <row r="218" spans="1:17" x14ac:dyDescent="0.35">
      <c r="A218" s="6" t="s">
        <v>33</v>
      </c>
      <c r="B218" s="6" t="str">
        <f>IF(HAF[[#This Row],[Programme]]="Fonds pour accélérer la construction de logements", "1er cycle", "2e cycle")</f>
        <v>1er cycle</v>
      </c>
      <c r="C218" s="6" t="s">
        <v>249</v>
      </c>
      <c r="D218" s="6" t="s">
        <v>278</v>
      </c>
      <c r="E218" s="6" t="s">
        <v>280</v>
      </c>
      <c r="F218" s="6" t="s">
        <v>282</v>
      </c>
      <c r="G218" s="7">
        <v>45267</v>
      </c>
      <c r="H21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Summerside</v>
      </c>
      <c r="I218" s="8">
        <v>5765484.5</v>
      </c>
      <c r="J218" s="8">
        <v>5765485</v>
      </c>
      <c r="K218" s="8">
        <v>545</v>
      </c>
      <c r="L218" s="8">
        <v>132</v>
      </c>
      <c r="M218" s="8">
        <v>132</v>
      </c>
      <c r="N218" s="8">
        <v>677</v>
      </c>
      <c r="O218" s="8">
        <v>725</v>
      </c>
      <c r="P218" s="3"/>
      <c r="Q218" s="6"/>
    </row>
    <row r="219" spans="1:17" x14ac:dyDescent="0.35">
      <c r="A219" s="6" t="s">
        <v>33</v>
      </c>
      <c r="B219" s="6" t="str">
        <f>IF(HAF[[#This Row],[Programme]]="Fonds pour accélérer la construction de logements", "1er cycle", "2e cycle")</f>
        <v>1er cycle</v>
      </c>
      <c r="C219" s="6" t="s">
        <v>250</v>
      </c>
      <c r="D219" s="6" t="s">
        <v>278</v>
      </c>
      <c r="E219" s="6" t="s">
        <v>281</v>
      </c>
      <c r="F219" s="6" t="s">
        <v>282</v>
      </c>
      <c r="G219" s="7">
        <v>45314</v>
      </c>
      <c r="H21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Three Rivers</v>
      </c>
      <c r="I219" s="8">
        <v>3472000</v>
      </c>
      <c r="J219" s="8">
        <v>3472000</v>
      </c>
      <c r="K219" s="8">
        <v>159</v>
      </c>
      <c r="L219" s="8">
        <v>116</v>
      </c>
      <c r="M219" s="8">
        <v>116</v>
      </c>
      <c r="N219" s="8">
        <v>275</v>
      </c>
      <c r="O219" s="8">
        <v>410</v>
      </c>
      <c r="P219" s="3"/>
      <c r="Q219" s="6"/>
    </row>
    <row r="220" spans="1:17" x14ac:dyDescent="0.35">
      <c r="A220" s="6" t="s">
        <v>33</v>
      </c>
      <c r="B220" s="6" t="str">
        <f>IF(HAF[[#This Row],[Programme]]="Fonds pour accélérer la construction de logements", "1er cycle", "2e cycle")</f>
        <v>1er cycle</v>
      </c>
      <c r="C220" s="6" t="s">
        <v>251</v>
      </c>
      <c r="D220" s="6" t="s">
        <v>278</v>
      </c>
      <c r="E220" s="6" t="s">
        <v>281</v>
      </c>
      <c r="F220" s="6" t="s">
        <v>282</v>
      </c>
      <c r="G220" s="7">
        <v>45314</v>
      </c>
      <c r="H22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Municipalité rurale de Wellington</v>
      </c>
      <c r="I220" s="8">
        <v>478979.1</v>
      </c>
      <c r="J220" s="8">
        <v>478979</v>
      </c>
      <c r="K220" s="8">
        <v>45</v>
      </c>
      <c r="L220" s="8">
        <v>12</v>
      </c>
      <c r="M220" s="8">
        <v>12</v>
      </c>
      <c r="N220" s="8">
        <v>57</v>
      </c>
      <c r="O220" s="8">
        <v>95</v>
      </c>
      <c r="P220" s="3"/>
      <c r="Q220" s="6"/>
    </row>
    <row r="221" spans="1:17" x14ac:dyDescent="0.35">
      <c r="A221" s="6" t="s">
        <v>33</v>
      </c>
      <c r="B221" s="6" t="str">
        <f>IF(HAF[[#This Row],[Programme]]="Fonds pour accélérer la construction de logements", "1er cycle", "2e cycle")</f>
        <v>1er cycle</v>
      </c>
      <c r="C221" s="6" t="s">
        <v>252</v>
      </c>
      <c r="D221" s="6" t="s">
        <v>278</v>
      </c>
      <c r="E221" s="6" t="s">
        <v>281</v>
      </c>
      <c r="F221" s="6" t="s">
        <v>282</v>
      </c>
      <c r="G221" s="7">
        <v>45322</v>
      </c>
      <c r="H22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Cornwall</v>
      </c>
      <c r="I221" s="8">
        <v>4260658</v>
      </c>
      <c r="J221" s="8">
        <v>4260658</v>
      </c>
      <c r="K221" s="8">
        <v>344</v>
      </c>
      <c r="L221" s="8">
        <v>142</v>
      </c>
      <c r="M221" s="8">
        <v>142</v>
      </c>
      <c r="N221" s="8">
        <v>486</v>
      </c>
      <c r="O221" s="8">
        <v>522</v>
      </c>
      <c r="P221" s="3"/>
      <c r="Q221" s="6"/>
    </row>
    <row r="222" spans="1:17" x14ac:dyDescent="0.35">
      <c r="A222" s="6" t="s">
        <v>33</v>
      </c>
      <c r="B222" s="6" t="str">
        <f>IF(HAF[[#This Row],[Programme]]="Fonds pour accélérer la construction de logements", "1er cycle", "2e cycle")</f>
        <v>1er cycle</v>
      </c>
      <c r="C222" s="6" t="s">
        <v>253</v>
      </c>
      <c r="D222" s="6" t="s">
        <v>278</v>
      </c>
      <c r="E222" s="6" t="s">
        <v>281</v>
      </c>
      <c r="F222" s="6" t="s">
        <v>282</v>
      </c>
      <c r="G222" s="7">
        <v>45315</v>
      </c>
      <c r="H22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d’O'Leary</v>
      </c>
      <c r="I222" s="8">
        <v>590982.9</v>
      </c>
      <c r="J222" s="8">
        <v>590983</v>
      </c>
      <c r="K222" s="8">
        <v>12</v>
      </c>
      <c r="L222" s="8">
        <v>15</v>
      </c>
      <c r="M222" s="8">
        <v>15</v>
      </c>
      <c r="N222" s="8">
        <v>27</v>
      </c>
      <c r="O222" s="8">
        <v>59</v>
      </c>
      <c r="P222" s="3"/>
      <c r="Q222" s="6"/>
    </row>
    <row r="223" spans="1:17" x14ac:dyDescent="0.35">
      <c r="A223" s="24" t="s">
        <v>34</v>
      </c>
      <c r="B223" s="6" t="str">
        <f>IF(HAF[[#This Row],[Programme]]="Fonds pour accélérer la construction de logements", "1er cycle", "2e cycle")</f>
        <v>2e cycle</v>
      </c>
      <c r="C223" s="6" t="s">
        <v>254</v>
      </c>
      <c r="D223" s="6" t="s">
        <v>278</v>
      </c>
      <c r="E223" s="6" t="s">
        <v>281</v>
      </c>
      <c r="F223" s="6" t="s">
        <v>282</v>
      </c>
      <c r="G223" s="7">
        <v>45642</v>
      </c>
      <c r="H22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d'Alberton</v>
      </c>
      <c r="I223" s="8">
        <v>910058.6</v>
      </c>
      <c r="J223" s="8">
        <v>0</v>
      </c>
      <c r="K223" s="8">
        <v>58</v>
      </c>
      <c r="L223" s="8">
        <v>21</v>
      </c>
      <c r="M223" s="8">
        <v>0</v>
      </c>
      <c r="N223" s="8">
        <v>79</v>
      </c>
      <c r="O223" s="8">
        <v>79</v>
      </c>
      <c r="P223" s="3"/>
      <c r="Q223" s="6"/>
    </row>
    <row r="224" spans="1:17" x14ac:dyDescent="0.35">
      <c r="A224" s="6" t="s">
        <v>33</v>
      </c>
      <c r="B224" s="6" t="str">
        <f>IF(HAF[[#This Row],[Programme]]="Fonds pour accélérer la construction de logements", "1er cycle", "2e cycle")</f>
        <v>1er cycle</v>
      </c>
      <c r="C224" s="6" t="s">
        <v>255</v>
      </c>
      <c r="D224" s="6" t="s">
        <v>279</v>
      </c>
      <c r="E224" s="11" t="s">
        <v>280</v>
      </c>
      <c r="F224" s="11" t="s">
        <v>4</v>
      </c>
      <c r="G224" s="7">
        <v>45223</v>
      </c>
      <c r="H22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Province de Québec</v>
      </c>
      <c r="I224" s="8">
        <v>900000000</v>
      </c>
      <c r="J224" s="8">
        <v>900000000</v>
      </c>
      <c r="K224" s="8">
        <v>0</v>
      </c>
      <c r="L224" s="8">
        <v>23000</v>
      </c>
      <c r="M224" s="8">
        <v>23000</v>
      </c>
      <c r="N224" s="8">
        <v>23000</v>
      </c>
      <c r="O224" s="8">
        <v>23000</v>
      </c>
      <c r="P224" s="3"/>
      <c r="Q224" s="6"/>
    </row>
    <row r="225" spans="1:17" x14ac:dyDescent="0.35">
      <c r="A225" s="6" t="s">
        <v>33</v>
      </c>
      <c r="B225" s="6" t="str">
        <f>IF(HAF[[#This Row],[Programme]]="Fonds pour accélérer la construction de logements", "1er cycle", "2e cycle")</f>
        <v>1er cycle</v>
      </c>
      <c r="C225" s="6" t="s">
        <v>256</v>
      </c>
      <c r="D225" s="6" t="s">
        <v>279</v>
      </c>
      <c r="E225" s="11" t="s">
        <v>281</v>
      </c>
      <c r="F225" s="11" t="s">
        <v>283</v>
      </c>
      <c r="G225" s="7">
        <v>45316</v>
      </c>
      <c r="H22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Gouvernement des Mi'gmaq de Listuguj</v>
      </c>
      <c r="I225" s="8">
        <v>2982000</v>
      </c>
      <c r="J225" s="8">
        <v>2982000</v>
      </c>
      <c r="K225" s="8">
        <v>15</v>
      </c>
      <c r="L225" s="8">
        <v>42</v>
      </c>
      <c r="M225" s="8">
        <v>42</v>
      </c>
      <c r="N225" s="8">
        <v>57</v>
      </c>
      <c r="O225" s="8">
        <v>200</v>
      </c>
      <c r="P225" s="3"/>
      <c r="Q225" s="6"/>
    </row>
    <row r="226" spans="1:17" x14ac:dyDescent="0.35">
      <c r="A226" s="24" t="s">
        <v>34</v>
      </c>
      <c r="B226" s="6" t="str">
        <f>IF(HAF[[#This Row],[Programme]]="Fonds pour accélérer la construction de logements", "1er cycle", "2e cycle")</f>
        <v>2e cycle</v>
      </c>
      <c r="C226" s="6" t="s">
        <v>257</v>
      </c>
      <c r="D226" s="6" t="s">
        <v>279</v>
      </c>
      <c r="E226" s="11" t="s">
        <v>280</v>
      </c>
      <c r="F226" s="11" t="s">
        <v>4</v>
      </c>
      <c r="G226" s="7">
        <v>45616</v>
      </c>
      <c r="H22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Province de Québec</v>
      </c>
      <c r="I226" s="8">
        <v>92000000</v>
      </c>
      <c r="J226" s="8">
        <v>0</v>
      </c>
      <c r="K226" s="8">
        <v>0</v>
      </c>
      <c r="L226" s="8">
        <v>2760</v>
      </c>
      <c r="M226" s="8">
        <v>0</v>
      </c>
      <c r="N226" s="8">
        <v>2760</v>
      </c>
      <c r="O226" s="8">
        <v>2760</v>
      </c>
      <c r="P226" s="3"/>
      <c r="Q226" s="6"/>
    </row>
    <row r="227" spans="1:17" x14ac:dyDescent="0.35">
      <c r="A227" s="6" t="s">
        <v>33</v>
      </c>
      <c r="B227" s="6" t="str">
        <f>IF(HAF[[#This Row],[Programme]]="Fonds pour accélérer la construction de logements", "1er cycle", "2e cycle")</f>
        <v>1er cycle</v>
      </c>
      <c r="C227" s="6" t="s">
        <v>258</v>
      </c>
      <c r="D227" s="6" t="s">
        <v>5</v>
      </c>
      <c r="E227" s="11" t="s">
        <v>280</v>
      </c>
      <c r="F227" s="11" t="s">
        <v>282</v>
      </c>
      <c r="G227" s="7">
        <v>45273</v>
      </c>
      <c r="H22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Regina</v>
      </c>
      <c r="I227" s="8">
        <v>35275000</v>
      </c>
      <c r="J227" s="8">
        <v>35275000</v>
      </c>
      <c r="K227" s="8">
        <v>2772</v>
      </c>
      <c r="L227" s="8">
        <v>1070</v>
      </c>
      <c r="M227" s="8">
        <v>1070</v>
      </c>
      <c r="N227" s="8">
        <v>3842</v>
      </c>
      <c r="O227" s="8">
        <v>3050</v>
      </c>
      <c r="P227" s="3"/>
      <c r="Q227" s="6"/>
    </row>
    <row r="228" spans="1:17" x14ac:dyDescent="0.35">
      <c r="A228" s="6" t="s">
        <v>33</v>
      </c>
      <c r="B228" s="6" t="str">
        <f>IF(HAF[[#This Row],[Programme]]="Fonds pour accélérer la construction de logements", "1er cycle", "2e cycle")</f>
        <v>1er cycle</v>
      </c>
      <c r="C228" s="6" t="s">
        <v>259</v>
      </c>
      <c r="D228" s="6" t="s">
        <v>5</v>
      </c>
      <c r="E228" s="6" t="s">
        <v>280</v>
      </c>
      <c r="F228" s="6" t="s">
        <v>282</v>
      </c>
      <c r="G228" s="7">
        <v>45281</v>
      </c>
      <c r="H22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Saskatoon</v>
      </c>
      <c r="I228" s="8">
        <v>41325000</v>
      </c>
      <c r="J228" s="8">
        <v>41325000</v>
      </c>
      <c r="K228" s="8">
        <v>4975</v>
      </c>
      <c r="L228" s="8">
        <v>940</v>
      </c>
      <c r="M228" s="8">
        <v>940</v>
      </c>
      <c r="N228" s="8">
        <v>5915</v>
      </c>
      <c r="O228" s="8">
        <v>25240</v>
      </c>
      <c r="P228" s="3"/>
      <c r="Q228" s="6"/>
    </row>
    <row r="229" spans="1:17" x14ac:dyDescent="0.35">
      <c r="A229" s="6" t="s">
        <v>33</v>
      </c>
      <c r="B229" s="6" t="str">
        <f>IF(HAF[[#This Row],[Programme]]="Fonds pour accélérer la construction de logements", "1er cycle", "2e cycle")</f>
        <v>1er cycle</v>
      </c>
      <c r="C229" s="6" t="s">
        <v>260</v>
      </c>
      <c r="D229" s="6" t="s">
        <v>5</v>
      </c>
      <c r="E229" s="6" t="s">
        <v>281</v>
      </c>
      <c r="F229" s="6" t="s">
        <v>282</v>
      </c>
      <c r="G229" s="7">
        <v>45336</v>
      </c>
      <c r="H22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Moosomin</v>
      </c>
      <c r="I229" s="8">
        <v>992000</v>
      </c>
      <c r="J229" s="8">
        <v>992000</v>
      </c>
      <c r="K229" s="8">
        <v>7</v>
      </c>
      <c r="L229" s="8">
        <v>36</v>
      </c>
      <c r="M229" s="8">
        <v>36</v>
      </c>
      <c r="N229" s="8">
        <v>43</v>
      </c>
      <c r="O229" s="8">
        <v>124</v>
      </c>
      <c r="P229" s="3"/>
      <c r="Q229" s="6"/>
    </row>
    <row r="230" spans="1:17" x14ac:dyDescent="0.35">
      <c r="A230" s="6" t="s">
        <v>33</v>
      </c>
      <c r="B230" s="6" t="str">
        <f>IF(HAF[[#This Row],[Programme]]="Fonds pour accélérer la construction de logements", "1er cycle", "2e cycle")</f>
        <v>1er cycle</v>
      </c>
      <c r="C230" s="6" t="s">
        <v>261</v>
      </c>
      <c r="D230" s="6" t="s">
        <v>5</v>
      </c>
      <c r="E230" s="6" t="s">
        <v>281</v>
      </c>
      <c r="F230" s="6" t="s">
        <v>282</v>
      </c>
      <c r="G230" s="7">
        <v>45310</v>
      </c>
      <c r="H23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Outlook</v>
      </c>
      <c r="I230" s="8">
        <v>907000</v>
      </c>
      <c r="J230" s="8">
        <v>907000</v>
      </c>
      <c r="K230" s="8">
        <v>13</v>
      </c>
      <c r="L230" s="8">
        <v>23</v>
      </c>
      <c r="M230" s="8">
        <v>23</v>
      </c>
      <c r="N230" s="8">
        <v>36</v>
      </c>
      <c r="O230" s="8">
        <v>69</v>
      </c>
      <c r="P230" s="3"/>
      <c r="Q230" s="6"/>
    </row>
    <row r="231" spans="1:17" x14ac:dyDescent="0.35">
      <c r="A231" s="6" t="s">
        <v>33</v>
      </c>
      <c r="B231" s="6" t="str">
        <f>IF(HAF[[#This Row],[Programme]]="Fonds pour accélérer la construction de logements", "1er cycle", "2e cycle")</f>
        <v>1er cycle</v>
      </c>
      <c r="C231" s="6" t="s">
        <v>262</v>
      </c>
      <c r="D231" s="6" t="s">
        <v>5</v>
      </c>
      <c r="E231" s="6" t="s">
        <v>281</v>
      </c>
      <c r="F231" s="6" t="s">
        <v>282</v>
      </c>
      <c r="G231" s="7">
        <v>45310</v>
      </c>
      <c r="H23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Humboldt</v>
      </c>
      <c r="I231" s="8">
        <v>2524000</v>
      </c>
      <c r="J231" s="8">
        <v>2298000</v>
      </c>
      <c r="K231" s="8">
        <v>57</v>
      </c>
      <c r="L231" s="8">
        <v>70</v>
      </c>
      <c r="M231" s="8">
        <v>63</v>
      </c>
      <c r="N231" s="8">
        <v>127</v>
      </c>
      <c r="O231" s="8">
        <v>442</v>
      </c>
      <c r="P231" s="3"/>
      <c r="Q231" s="6"/>
    </row>
    <row r="232" spans="1:17" x14ac:dyDescent="0.35">
      <c r="A232" s="6" t="s">
        <v>33</v>
      </c>
      <c r="B232" s="6" t="str">
        <f>IF(HAF[[#This Row],[Programme]]="Fonds pour accélérer la construction de logements", "1er cycle", "2e cycle")</f>
        <v>1er cycle</v>
      </c>
      <c r="C232" s="6" t="s">
        <v>263</v>
      </c>
      <c r="D232" s="6" t="s">
        <v>5</v>
      </c>
      <c r="E232" s="6" t="s">
        <v>281</v>
      </c>
      <c r="F232" s="6" t="s">
        <v>283</v>
      </c>
      <c r="G232" s="7">
        <v>45331</v>
      </c>
      <c r="H23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Nation dénée de Buffalo River</v>
      </c>
      <c r="I232" s="8">
        <v>1298000</v>
      </c>
      <c r="J232" s="8">
        <v>1298000</v>
      </c>
      <c r="K232" s="8">
        <v>8</v>
      </c>
      <c r="L232" s="8">
        <v>22</v>
      </c>
      <c r="M232" s="8">
        <v>22</v>
      </c>
      <c r="N232" s="8">
        <v>30</v>
      </c>
      <c r="O232" s="8">
        <v>35</v>
      </c>
      <c r="P232" s="3"/>
      <c r="Q232" s="6"/>
    </row>
    <row r="233" spans="1:17" x14ac:dyDescent="0.35">
      <c r="A233" s="24" t="s">
        <v>34</v>
      </c>
      <c r="B233" s="6" t="str">
        <f>IF(HAF[[#This Row],[Programme]]="Fonds pour accélérer la construction de logements", "1er cycle", "2e cycle")</f>
        <v>2e cycle</v>
      </c>
      <c r="C233" s="6" t="s">
        <v>264</v>
      </c>
      <c r="D233" s="6" t="s">
        <v>5</v>
      </c>
      <c r="E233" s="6" t="s">
        <v>281</v>
      </c>
      <c r="F233" s="6" t="s">
        <v>282</v>
      </c>
      <c r="G233" s="7">
        <v>45649</v>
      </c>
      <c r="H233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La Ronge</v>
      </c>
      <c r="I233" s="8">
        <v>1109100.6000000001</v>
      </c>
      <c r="J233" s="8">
        <v>0</v>
      </c>
      <c r="K233" s="8">
        <v>28</v>
      </c>
      <c r="L233" s="8">
        <v>30</v>
      </c>
      <c r="M233" s="8">
        <v>0</v>
      </c>
      <c r="N233" s="8">
        <v>58</v>
      </c>
      <c r="O233" s="8">
        <v>341</v>
      </c>
      <c r="P233" s="3"/>
      <c r="Q233" s="6"/>
    </row>
    <row r="234" spans="1:17" x14ac:dyDescent="0.35">
      <c r="A234" s="24" t="s">
        <v>34</v>
      </c>
      <c r="B234" s="6" t="str">
        <f>IF(HAF[[#This Row],[Programme]]="Fonds pour accélérer la construction de logements", "1er cycle", "2e cycle")</f>
        <v>2e cycle</v>
      </c>
      <c r="C234" s="6" t="s">
        <v>265</v>
      </c>
      <c r="D234" s="6" t="s">
        <v>5</v>
      </c>
      <c r="E234" s="6" t="s">
        <v>281</v>
      </c>
      <c r="F234" s="6" t="s">
        <v>282</v>
      </c>
      <c r="G234" s="7">
        <v>45677</v>
      </c>
      <c r="H234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Radisson</v>
      </c>
      <c r="I234" s="8">
        <v>402034.8</v>
      </c>
      <c r="J234" s="8">
        <v>0</v>
      </c>
      <c r="K234" s="8">
        <v>9</v>
      </c>
      <c r="L234" s="8">
        <v>12</v>
      </c>
      <c r="M234" s="8">
        <v>0</v>
      </c>
      <c r="N234" s="8">
        <v>21</v>
      </c>
      <c r="O234" s="8">
        <v>178</v>
      </c>
      <c r="P234" s="3"/>
      <c r="Q234" s="6"/>
    </row>
    <row r="235" spans="1:17" x14ac:dyDescent="0.35">
      <c r="A235" s="6" t="s">
        <v>33</v>
      </c>
      <c r="B235" s="6" t="str">
        <f>IF(HAF[[#This Row],[Programme]]="Fonds pour accélérer la construction de logements", "1er cycle", "2e cycle")</f>
        <v>1er cycle</v>
      </c>
      <c r="C235" s="6" t="s">
        <v>266</v>
      </c>
      <c r="D235" s="6" t="s">
        <v>6</v>
      </c>
      <c r="E235" s="6" t="s">
        <v>281</v>
      </c>
      <c r="F235" s="6" t="s">
        <v>282</v>
      </c>
      <c r="G235" s="7">
        <v>45300</v>
      </c>
      <c r="H235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Carmacks</v>
      </c>
      <c r="I235" s="8">
        <v>2367074.4</v>
      </c>
      <c r="J235" s="8">
        <v>2367074</v>
      </c>
      <c r="K235" s="8">
        <v>36</v>
      </c>
      <c r="L235" s="8">
        <v>36</v>
      </c>
      <c r="M235" s="8">
        <v>36</v>
      </c>
      <c r="N235" s="8">
        <v>72</v>
      </c>
      <c r="O235" s="8">
        <v>471</v>
      </c>
      <c r="P235" s="3"/>
      <c r="Q235" s="6"/>
    </row>
    <row r="236" spans="1:17" x14ac:dyDescent="0.35">
      <c r="A236" s="6" t="s">
        <v>33</v>
      </c>
      <c r="B236" s="6" t="str">
        <f>IF(HAF[[#This Row],[Programme]]="Fonds pour accélérer la construction de logements", "1er cycle", "2e cycle")</f>
        <v>1er cycle</v>
      </c>
      <c r="C236" s="6" t="s">
        <v>267</v>
      </c>
      <c r="D236" s="6" t="s">
        <v>6</v>
      </c>
      <c r="E236" s="6" t="s">
        <v>281</v>
      </c>
      <c r="F236" s="6" t="s">
        <v>282</v>
      </c>
      <c r="G236" s="7">
        <v>45327</v>
      </c>
      <c r="H236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Whitehorse</v>
      </c>
      <c r="I236" s="8">
        <v>10979945.140000001</v>
      </c>
      <c r="J236" s="8">
        <v>10979945</v>
      </c>
      <c r="K236" s="8">
        <v>1300</v>
      </c>
      <c r="L236" s="8">
        <v>198</v>
      </c>
      <c r="M236" s="8">
        <v>198</v>
      </c>
      <c r="N236" s="8">
        <v>1498</v>
      </c>
      <c r="O236" s="8">
        <v>3984</v>
      </c>
      <c r="P236" s="3"/>
      <c r="Q236" s="6"/>
    </row>
    <row r="237" spans="1:17" x14ac:dyDescent="0.35">
      <c r="A237" s="6" t="s">
        <v>33</v>
      </c>
      <c r="B237" s="6" t="str">
        <f>IF(HAF[[#This Row],[Programme]]="Fonds pour accélérer la construction de logements", "1er cycle", "2e cycle")</f>
        <v>1er cycle</v>
      </c>
      <c r="C237" s="6" t="s">
        <v>268</v>
      </c>
      <c r="D237" s="6" t="s">
        <v>6</v>
      </c>
      <c r="E237" s="6" t="s">
        <v>281</v>
      </c>
      <c r="F237" s="6" t="s">
        <v>282</v>
      </c>
      <c r="G237" s="7">
        <v>45302</v>
      </c>
      <c r="H237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Haines Junction</v>
      </c>
      <c r="I237" s="8">
        <v>1234637.1000000001</v>
      </c>
      <c r="J237" s="8">
        <v>1234637</v>
      </c>
      <c r="K237" s="8">
        <v>43</v>
      </c>
      <c r="L237" s="8">
        <v>20</v>
      </c>
      <c r="M237" s="8">
        <v>20</v>
      </c>
      <c r="N237" s="8">
        <v>63</v>
      </c>
      <c r="O237" s="8">
        <v>90</v>
      </c>
      <c r="P237" s="3"/>
      <c r="Q237" s="6"/>
    </row>
    <row r="238" spans="1:17" x14ac:dyDescent="0.35">
      <c r="A238" s="6" t="s">
        <v>33</v>
      </c>
      <c r="B238" s="6" t="str">
        <f>IF(HAF[[#This Row],[Programme]]="Fonds pour accélérer la construction de logements", "1er cycle", "2e cycle")</f>
        <v>1er cycle</v>
      </c>
      <c r="C238" s="6" t="s">
        <v>269</v>
      </c>
      <c r="D238" s="6" t="s">
        <v>6</v>
      </c>
      <c r="E238" s="6" t="s">
        <v>281</v>
      </c>
      <c r="F238" s="6" t="s">
        <v>282</v>
      </c>
      <c r="G238" s="7">
        <v>45299</v>
      </c>
      <c r="H238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Watson Lake</v>
      </c>
      <c r="I238" s="8">
        <v>2060000</v>
      </c>
      <c r="J238" s="8">
        <v>2060000</v>
      </c>
      <c r="K238" s="8">
        <v>18</v>
      </c>
      <c r="L238" s="8">
        <v>42</v>
      </c>
      <c r="M238" s="8">
        <v>42</v>
      </c>
      <c r="N238" s="8">
        <v>60</v>
      </c>
      <c r="O238" s="8">
        <v>105</v>
      </c>
      <c r="P238" s="3"/>
      <c r="Q238" s="6"/>
    </row>
    <row r="239" spans="1:17" x14ac:dyDescent="0.35">
      <c r="A239" s="6" t="s">
        <v>33</v>
      </c>
      <c r="B239" s="6" t="str">
        <f>IF(HAF[[#This Row],[Programme]]="Fonds pour accélérer la construction de logements", "1er cycle", "2e cycle")</f>
        <v>1er cycle</v>
      </c>
      <c r="C239" s="6" t="s">
        <v>270</v>
      </c>
      <c r="D239" s="6" t="s">
        <v>6</v>
      </c>
      <c r="E239" s="6" t="s">
        <v>281</v>
      </c>
      <c r="F239" s="6" t="s">
        <v>282</v>
      </c>
      <c r="G239" s="7">
        <v>45289</v>
      </c>
      <c r="H239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Ville de Dawson</v>
      </c>
      <c r="I239" s="8">
        <v>1155892</v>
      </c>
      <c r="J239" s="8">
        <v>1037892</v>
      </c>
      <c r="K239" s="8">
        <v>50</v>
      </c>
      <c r="L239" s="8">
        <v>20</v>
      </c>
      <c r="M239" s="8">
        <v>18</v>
      </c>
      <c r="N239" s="8">
        <v>70</v>
      </c>
      <c r="O239" s="8">
        <v>413</v>
      </c>
      <c r="P239" s="3"/>
      <c r="Q239" s="6"/>
    </row>
    <row r="240" spans="1:17" x14ac:dyDescent="0.35">
      <c r="A240" s="6" t="s">
        <v>33</v>
      </c>
      <c r="B240" s="6" t="str">
        <f>IF(HAF[[#This Row],[Programme]]="Fonds pour accélérer la construction de logements", "1er cycle", "2e cycle")</f>
        <v>1er cycle</v>
      </c>
      <c r="C240" s="35" t="s">
        <v>299</v>
      </c>
      <c r="D240" s="6" t="s">
        <v>6</v>
      </c>
      <c r="E240" s="6" t="s">
        <v>281</v>
      </c>
      <c r="F240" s="6" t="s">
        <v>283</v>
      </c>
      <c r="G240" s="7">
        <v>45303</v>
      </c>
      <c r="H240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Première Nation des Kwalin Dun</v>
      </c>
      <c r="I240" s="8">
        <v>4137011.4</v>
      </c>
      <c r="J240" s="8">
        <v>4137011</v>
      </c>
      <c r="K240" s="8">
        <v>15</v>
      </c>
      <c r="L240" s="8">
        <v>63</v>
      </c>
      <c r="M240" s="8">
        <v>63</v>
      </c>
      <c r="N240" s="8">
        <v>78</v>
      </c>
      <c r="O240" s="8">
        <v>1450</v>
      </c>
      <c r="P240" s="3"/>
      <c r="Q240" s="6"/>
    </row>
    <row r="241" spans="1:17" x14ac:dyDescent="0.35">
      <c r="A241" s="6" t="s">
        <v>33</v>
      </c>
      <c r="B241" s="6" t="str">
        <f>IF(HAF[[#This Row],[Programme]]="Fonds pour accélérer la construction de logements", "1er cycle", "2e cycle")</f>
        <v>1er cycle</v>
      </c>
      <c r="C241" s="6" t="s">
        <v>271</v>
      </c>
      <c r="D241" s="6" t="s">
        <v>6</v>
      </c>
      <c r="E241" s="6" t="s">
        <v>281</v>
      </c>
      <c r="F241" s="6" t="s">
        <v>283</v>
      </c>
      <c r="G241" s="7">
        <v>45274</v>
      </c>
      <c r="H241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Conseil des Ta'an Kwäch'än</v>
      </c>
      <c r="I241" s="8">
        <v>3124000</v>
      </c>
      <c r="J241" s="8">
        <v>3124000</v>
      </c>
      <c r="K241" s="8">
        <v>0</v>
      </c>
      <c r="L241" s="8">
        <v>44</v>
      </c>
      <c r="M241" s="8">
        <v>44</v>
      </c>
      <c r="N241" s="8">
        <v>44</v>
      </c>
      <c r="O241" s="8">
        <v>68</v>
      </c>
      <c r="P241" s="3"/>
      <c r="Q241" s="6"/>
    </row>
    <row r="242" spans="1:17" x14ac:dyDescent="0.35">
      <c r="A242" s="24" t="s">
        <v>34</v>
      </c>
      <c r="B242" s="6" t="str">
        <f>IF(HAF[[#This Row],[Programme]]="Fonds pour accélérer la construction de logements", "1er cycle", "2e cycle")</f>
        <v>2e cycle</v>
      </c>
      <c r="C242" s="6" t="s">
        <v>272</v>
      </c>
      <c r="D242" s="6" t="s">
        <v>6</v>
      </c>
      <c r="E242" s="6" t="s">
        <v>281</v>
      </c>
      <c r="F242" s="6" t="s">
        <v>282</v>
      </c>
      <c r="G242" s="7">
        <v>45645</v>
      </c>
      <c r="H242" s="7" t="str">
        <f>MID(HAF[[#This Row],[Nom de programme du client]], SEARCH( "-",HAF[[#This Row],[Nom de programme du client]])+1,LEN(HAF[[#This Row],[Nom de programme du client]])-(SEARCH( "-",HAF[[#This Row],[Nom de programme du client]])-1))</f>
        <v xml:space="preserve"> Faro</v>
      </c>
      <c r="I242" s="8">
        <v>684000</v>
      </c>
      <c r="J242" s="8">
        <v>0</v>
      </c>
      <c r="K242" s="8">
        <v>11</v>
      </c>
      <c r="L242" s="8">
        <v>14</v>
      </c>
      <c r="M242" s="8">
        <v>0</v>
      </c>
      <c r="N242" s="8">
        <v>25</v>
      </c>
      <c r="O242" s="8">
        <v>90</v>
      </c>
      <c r="P242" s="3"/>
      <c r="Q242" s="6"/>
    </row>
    <row r="243" spans="1:17" x14ac:dyDescent="0.35">
      <c r="A243" s="36"/>
      <c r="B243" s="36"/>
      <c r="C243" s="36">
        <f>SUBTOTAL(103,HAF[Nom de programme du client])</f>
        <v>241</v>
      </c>
      <c r="D243" s="36"/>
      <c r="E243" s="36"/>
      <c r="F243" s="36"/>
      <c r="G243" s="36"/>
      <c r="H243" s="36"/>
      <c r="I243" s="36" t="s">
        <v>300</v>
      </c>
      <c r="J243" s="36" t="s">
        <v>301</v>
      </c>
      <c r="K243" s="36" t="s">
        <v>302</v>
      </c>
      <c r="L243" s="36" t="s">
        <v>303</v>
      </c>
      <c r="M243" s="36" t="s">
        <v>304</v>
      </c>
      <c r="N243" s="36" t="s">
        <v>305</v>
      </c>
      <c r="O243" s="36" t="s">
        <v>301</v>
      </c>
      <c r="P243" s="20"/>
      <c r="Q243" s="6"/>
    </row>
    <row r="250" spans="1:17" x14ac:dyDescent="0.35">
      <c r="L250" s="9"/>
      <c r="M250" s="9"/>
      <c r="N250" s="9"/>
    </row>
  </sheetData>
  <pageMargins left="0.7" right="0.7" top="0.75" bottom="0.75" header="0.3" footer="0.3"/>
  <headerFooter>
    <oddHeader>&amp;C&amp;"Calibri"&amp;10&amp;K000000 Protected-A-Protégé-A&amp;1#_x000D_</oddHeader>
    <oddFooter>&amp;C_x000D_&amp;1#&amp;"Calibri"&amp;10&amp;K000000 Protected-A-Protégé-A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D575-3254-49C6-B1E3-F85CB0B8528E}">
  <dimension ref="A1:O180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70" sqref="I170"/>
    </sheetView>
  </sheetViews>
  <sheetFormatPr defaultColWidth="8.7265625" defaultRowHeight="14.5" x14ac:dyDescent="0.35"/>
  <cols>
    <col min="1" max="1" width="34.453125" customWidth="1"/>
    <col min="2" max="2" width="22.453125" customWidth="1"/>
    <col min="3" max="3" width="26.54296875" customWidth="1"/>
    <col min="4" max="4" width="24.453125" customWidth="1"/>
    <col min="5" max="5" width="15.7265625" style="1" customWidth="1"/>
    <col min="6" max="6" width="20.453125" style="2" customWidth="1"/>
    <col min="7" max="7" width="21.54296875" style="3" customWidth="1"/>
    <col min="8" max="8" width="21.81640625" style="3" customWidth="1"/>
    <col min="9" max="9" width="17.81640625" customWidth="1"/>
    <col min="10" max="10" width="22.54296875" style="3" customWidth="1"/>
    <col min="11" max="11" width="21" style="3" customWidth="1"/>
    <col min="12" max="12" width="15.1796875" customWidth="1"/>
    <col min="13" max="13" width="16.81640625" style="3" customWidth="1"/>
    <col min="14" max="14" width="20.54296875" customWidth="1"/>
    <col min="15" max="15" width="17.81640625" style="3" customWidth="1"/>
  </cols>
  <sheetData>
    <row r="1" spans="1:15" s="26" customFormat="1" ht="73.5" customHeight="1" x14ac:dyDescent="0.35">
      <c r="A1" s="26" t="s">
        <v>24</v>
      </c>
      <c r="B1" s="27" t="s">
        <v>286</v>
      </c>
      <c r="C1" s="27" t="s">
        <v>287</v>
      </c>
      <c r="D1" s="27" t="s">
        <v>14</v>
      </c>
      <c r="E1" s="25" t="s">
        <v>25</v>
      </c>
      <c r="F1" s="28" t="s">
        <v>288</v>
      </c>
      <c r="G1" s="29" t="s">
        <v>289</v>
      </c>
      <c r="H1" s="29" t="s">
        <v>290</v>
      </c>
      <c r="I1" s="29" t="s">
        <v>294</v>
      </c>
      <c r="J1" s="30" t="s">
        <v>291</v>
      </c>
      <c r="K1" s="30" t="s">
        <v>295</v>
      </c>
      <c r="L1" s="31" t="s">
        <v>292</v>
      </c>
      <c r="M1" s="30" t="s">
        <v>293</v>
      </c>
    </row>
    <row r="2" spans="1:15" x14ac:dyDescent="0.35">
      <c r="A2" t="s">
        <v>39</v>
      </c>
      <c r="B2" t="s">
        <v>0</v>
      </c>
      <c r="C2" t="s">
        <v>280</v>
      </c>
      <c r="D2" t="s">
        <v>282</v>
      </c>
      <c r="E2" s="1">
        <v>45226</v>
      </c>
      <c r="F2" s="2">
        <v>228466276</v>
      </c>
      <c r="G2" s="3">
        <f>Table6[[#This Row],[ Nombre d''unités projetées avec le programme]]-Table6[[#This Row],[Nombre d''unités projetées grâce au programme]]</f>
        <v>35033</v>
      </c>
      <c r="H2" s="3">
        <f>Table6[[#This Row],[ Nombre d''unités projetées avec le programme (au 31 mars 2025)]]-Table6[[#This Row],[Nombre d''unités projetées supplémentaires ]]</f>
        <v>41858</v>
      </c>
      <c r="I2" s="3">
        <v>6825</v>
      </c>
      <c r="J2" s="3">
        <v>42667</v>
      </c>
      <c r="K2" s="3">
        <f>Table6[[#This Row],[ Nombre d''unités projetées avec le programme (au 31 mars 2025)]]-Table6[[#This Row],[Nombre d''unités projetées sans le programme]]</f>
        <v>7634</v>
      </c>
      <c r="L2" s="3">
        <v>809</v>
      </c>
      <c r="M2" s="3">
        <v>251309276</v>
      </c>
      <c r="O2"/>
    </row>
    <row r="3" spans="1:15" x14ac:dyDescent="0.35">
      <c r="A3" t="s">
        <v>36</v>
      </c>
      <c r="B3" t="s">
        <v>0</v>
      </c>
      <c r="C3" t="s">
        <v>280</v>
      </c>
      <c r="D3" t="s">
        <v>282</v>
      </c>
      <c r="E3" s="1">
        <v>45337</v>
      </c>
      <c r="F3" s="2">
        <v>24839000</v>
      </c>
      <c r="G3" s="3">
        <f>Table6[[#This Row],[ Nombre d''unités projetées avec le programme]]-Table6[[#This Row],[Nombre d''unités projetées grâce au programme]]</f>
        <v>2726</v>
      </c>
      <c r="H3" s="3">
        <f>Table6[[#This Row],[ Nombre d''unités projetées avec le programme (au 31 mars 2025)]]-Table6[[#This Row],[Nombre d''unités projetées supplémentaires ]]</f>
        <v>3635</v>
      </c>
      <c r="I3" s="3">
        <v>909</v>
      </c>
      <c r="J3" s="3">
        <v>3635</v>
      </c>
      <c r="K3" s="3">
        <f>Table6[[#This Row],[ Nombre d''unités projetées avec le programme (au 31 mars 2025)]]-Table6[[#This Row],[Nombre d''unités projetées sans le programme]]</f>
        <v>909</v>
      </c>
      <c r="L3" s="3"/>
      <c r="M3" s="3">
        <v>24839000</v>
      </c>
      <c r="O3"/>
    </row>
    <row r="4" spans="1:15" x14ac:dyDescent="0.35">
      <c r="A4" t="s">
        <v>38</v>
      </c>
      <c r="B4" t="s">
        <v>0</v>
      </c>
      <c r="C4" t="s">
        <v>280</v>
      </c>
      <c r="D4" t="s">
        <v>282</v>
      </c>
      <c r="E4" s="1">
        <v>45180</v>
      </c>
      <c r="F4" s="2">
        <v>175172181</v>
      </c>
      <c r="G4" s="3">
        <f>Table6[[#This Row],[ Nombre d''unités projetées avec le programme]]-Table6[[#This Row],[Nombre d''unités projetées grâce au programme]]</f>
        <v>30197</v>
      </c>
      <c r="H4" s="3">
        <f>Table6[[#This Row],[ Nombre d''unités projetées avec le programme (au 31 mars 2025)]]-Table6[[#This Row],[Nombre d''unités projetées supplémentaires ]]</f>
        <v>35433</v>
      </c>
      <c r="I4" s="3">
        <v>5236</v>
      </c>
      <c r="J4" s="3">
        <v>35934</v>
      </c>
      <c r="K4" s="3">
        <f>Table6[[#This Row],[ Nombre d''unités projetées avec le programme (au 31 mars 2025)]]-Table6[[#This Row],[Nombre d''unités projetées sans le programme]]</f>
        <v>5737</v>
      </c>
      <c r="L4" s="3">
        <v>501</v>
      </c>
      <c r="M4" s="3">
        <v>192656181</v>
      </c>
      <c r="O4"/>
    </row>
    <row r="5" spans="1:15" x14ac:dyDescent="0.35">
      <c r="A5" t="s">
        <v>46</v>
      </c>
      <c r="B5" t="s">
        <v>0</v>
      </c>
      <c r="C5" t="s">
        <v>281</v>
      </c>
      <c r="D5" t="s">
        <v>283</v>
      </c>
      <c r="E5" s="1">
        <v>45536</v>
      </c>
      <c r="F5" s="2">
        <v>850975</v>
      </c>
      <c r="G5" s="3">
        <f>Table6[[#This Row],[ Nombre d''unités projetées avec le programme]]-Table6[[#This Row],[Nombre d''unités projetées grâce au programme]]</f>
        <v>26</v>
      </c>
      <c r="H5" s="3">
        <f>Table6[[#This Row],[ Nombre d''unités projetées avec le programme (au 31 mars 2025)]]-Table6[[#This Row],[Nombre d''unités projetées supplémentaires ]]</f>
        <v>39</v>
      </c>
      <c r="I5" s="3">
        <v>13</v>
      </c>
      <c r="J5" s="3">
        <v>39</v>
      </c>
      <c r="K5" s="3">
        <f>Table6[[#This Row],[ Nombre d''unités projetées avec le programme (au 31 mars 2025)]]-Table6[[#This Row],[Nombre d''unités projetées sans le programme]]</f>
        <v>13</v>
      </c>
      <c r="L5" s="3"/>
      <c r="M5" s="3">
        <v>850975.3</v>
      </c>
      <c r="O5"/>
    </row>
    <row r="6" spans="1:15" x14ac:dyDescent="0.35">
      <c r="A6" t="s">
        <v>45</v>
      </c>
      <c r="B6" t="s">
        <v>0</v>
      </c>
      <c r="C6" t="s">
        <v>281</v>
      </c>
      <c r="D6" t="s">
        <v>283</v>
      </c>
      <c r="E6" s="1">
        <v>45293</v>
      </c>
      <c r="F6" s="2">
        <v>2301000</v>
      </c>
      <c r="G6" s="3">
        <f>Table6[[#This Row],[ Nombre d''unités projetées avec le programme]]-Table6[[#This Row],[Nombre d''unités projetées grâce au programme]]</f>
        <v>6</v>
      </c>
      <c r="H6" s="3">
        <f>Table6[[#This Row],[ Nombre d''unités projetées avec le programme (au 31 mars 2025)]]-Table6[[#This Row],[Nombre d''unités projetées supplémentaires ]]</f>
        <v>45</v>
      </c>
      <c r="I6" s="3">
        <v>39</v>
      </c>
      <c r="J6" s="3">
        <v>45</v>
      </c>
      <c r="K6" s="3">
        <f>Table6[[#This Row],[ Nombre d''unités projetées avec le programme (au 31 mars 2025)]]-Table6[[#This Row],[Nombre d''unités projetées sans le programme]]</f>
        <v>39</v>
      </c>
      <c r="L6" s="3"/>
      <c r="M6" s="3">
        <v>2301000</v>
      </c>
      <c r="O6"/>
    </row>
    <row r="7" spans="1:15" x14ac:dyDescent="0.35">
      <c r="A7" t="s">
        <v>35</v>
      </c>
      <c r="B7" t="s">
        <v>0</v>
      </c>
      <c r="C7" t="s">
        <v>280</v>
      </c>
      <c r="D7" t="s">
        <v>282</v>
      </c>
      <c r="E7" s="1">
        <v>45337</v>
      </c>
      <c r="F7" s="2">
        <v>5186467</v>
      </c>
      <c r="G7" s="3">
        <f>Table6[[#This Row],[ Nombre d''unités projetées avec le programme]]-Table6[[#This Row],[Nombre d''unités projetées grâce au programme]]</f>
        <v>411</v>
      </c>
      <c r="H7" s="3">
        <f>Table6[[#This Row],[ Nombre d''unités projetées avec le programme (au 31 mars 2025)]]-Table6[[#This Row],[Nombre d''unités projetées supplémentaires ]]</f>
        <v>572</v>
      </c>
      <c r="I7" s="3">
        <v>161</v>
      </c>
      <c r="J7" s="3">
        <v>572</v>
      </c>
      <c r="K7" s="3">
        <f>Table6[[#This Row],[ Nombre d''unités projetées avec le programme (au 31 mars 2025)]]-Table6[[#This Row],[Nombre d''unités projetées sans le programme]]</f>
        <v>161</v>
      </c>
      <c r="L7" s="3"/>
      <c r="M7" s="3">
        <v>5186466.8</v>
      </c>
      <c r="O7"/>
    </row>
    <row r="8" spans="1:15" x14ac:dyDescent="0.35">
      <c r="A8" t="s">
        <v>37</v>
      </c>
      <c r="B8" t="s">
        <v>0</v>
      </c>
      <c r="C8" t="s">
        <v>280</v>
      </c>
      <c r="D8" t="s">
        <v>282</v>
      </c>
      <c r="E8" s="1">
        <v>45321</v>
      </c>
      <c r="F8" s="2">
        <v>5485430</v>
      </c>
      <c r="G8" s="3">
        <f>Table6[[#This Row],[ Nombre d''unités projetées avec le programme]]-Table6[[#This Row],[Nombre d''unités projetées grâce au programme]]</f>
        <v>387</v>
      </c>
      <c r="H8" s="3">
        <f>Table6[[#This Row],[ Nombre d''unités projetées avec le programme (au 31 mars 2025)]]-Table6[[#This Row],[Nombre d''unités projetées supplémentaires ]]</f>
        <v>555</v>
      </c>
      <c r="I8" s="3">
        <v>168</v>
      </c>
      <c r="J8" s="3">
        <v>575</v>
      </c>
      <c r="K8" s="3">
        <f>Table6[[#This Row],[ Nombre d''unités projetées avec le programme (au 31 mars 2025)]]-Table6[[#This Row],[Nombre d''unités projetées sans le programme]]</f>
        <v>188</v>
      </c>
      <c r="L8" s="3">
        <v>20</v>
      </c>
      <c r="M8" s="3">
        <v>6025430</v>
      </c>
      <c r="O8"/>
    </row>
    <row r="9" spans="1:15" x14ac:dyDescent="0.35">
      <c r="A9" t="s">
        <v>43</v>
      </c>
      <c r="B9" t="s">
        <v>0</v>
      </c>
      <c r="C9" t="s">
        <v>281</v>
      </c>
      <c r="D9" t="s">
        <v>282</v>
      </c>
      <c r="E9" s="1">
        <v>45321</v>
      </c>
      <c r="F9" s="2">
        <v>4660800</v>
      </c>
      <c r="G9" s="3">
        <f>Table6[[#This Row],[ Nombre d''unités projetées avec le programme]]-Table6[[#This Row],[Nombre d''unités projetées grâce au programme]]</f>
        <v>120</v>
      </c>
      <c r="H9" s="3">
        <f>Table6[[#This Row],[ Nombre d''unités projetées avec le programme (au 31 mars 2025)]]-Table6[[#This Row],[Nombre d''unités projetées supplémentaires ]]</f>
        <v>240</v>
      </c>
      <c r="I9" s="3">
        <v>120</v>
      </c>
      <c r="J9" s="3">
        <v>240</v>
      </c>
      <c r="K9" s="3">
        <f>Table6[[#This Row],[ Nombre d''unités projetées avec le programme (au 31 mars 2025)]]-Table6[[#This Row],[Nombre d''unités projetées sans le programme]]</f>
        <v>120</v>
      </c>
      <c r="L9" s="3"/>
      <c r="M9" s="3">
        <v>4660800</v>
      </c>
      <c r="O9"/>
    </row>
    <row r="10" spans="1:15" x14ac:dyDescent="0.35">
      <c r="A10" t="s">
        <v>41</v>
      </c>
      <c r="B10" t="s">
        <v>0</v>
      </c>
      <c r="C10" t="s">
        <v>281</v>
      </c>
      <c r="D10" t="s">
        <v>282</v>
      </c>
      <c r="E10" s="1">
        <v>45314</v>
      </c>
      <c r="F10" s="2">
        <v>1568000</v>
      </c>
      <c r="G10" s="3">
        <f>Table6[[#This Row],[ Nombre d''unités projetées avec le programme]]-Table6[[#This Row],[Nombre d''unités projetées grâce au programme]]</f>
        <v>11</v>
      </c>
      <c r="H10" s="3">
        <f>Table6[[#This Row],[ Nombre d''unités projetées avec le programme (au 31 mars 2025)]]-Table6[[#This Row],[Nombre d''unités projetées supplémentaires ]]</f>
        <v>60</v>
      </c>
      <c r="I10" s="3">
        <v>49</v>
      </c>
      <c r="J10" s="3">
        <v>65</v>
      </c>
      <c r="K10" s="3">
        <f>Table6[[#This Row],[ Nombre d''unités projetées avec le programme (au 31 mars 2025)]]-Table6[[#This Row],[Nombre d''unités projetées sans le programme]]</f>
        <v>54</v>
      </c>
      <c r="L10" s="3">
        <v>5</v>
      </c>
      <c r="M10" s="3">
        <v>1728000</v>
      </c>
      <c r="O10"/>
    </row>
    <row r="11" spans="1:15" x14ac:dyDescent="0.35">
      <c r="A11" t="s">
        <v>44</v>
      </c>
      <c r="B11" t="s">
        <v>0</v>
      </c>
      <c r="C11" t="s">
        <v>281</v>
      </c>
      <c r="D11" t="s">
        <v>282</v>
      </c>
      <c r="E11" s="1">
        <v>45320</v>
      </c>
      <c r="F11" s="2">
        <v>486002</v>
      </c>
      <c r="G11" s="3">
        <f>Table6[[#This Row],[ Nombre d''unités projetées avec le programme]]-Table6[[#This Row],[Nombre d''unités projetées grâce au programme]]</f>
        <v>5</v>
      </c>
      <c r="H11" s="3">
        <f>Table6[[#This Row],[ Nombre d''unités projetées avec le programme (au 31 mars 2025)]]-Table6[[#This Row],[Nombre d''unités projetées supplémentaires ]]</f>
        <v>21</v>
      </c>
      <c r="I11" s="3">
        <v>16</v>
      </c>
      <c r="J11" s="3">
        <v>21</v>
      </c>
      <c r="K11" s="3">
        <f>Table6[[#This Row],[ Nombre d''unités projetées avec le programme (au 31 mars 2025)]]-Table6[[#This Row],[Nombre d''unités projetées sans le programme]]</f>
        <v>16</v>
      </c>
      <c r="L11" s="3"/>
      <c r="M11" s="3">
        <v>486001.9</v>
      </c>
      <c r="O11"/>
    </row>
    <row r="12" spans="1:15" x14ac:dyDescent="0.35">
      <c r="A12" t="s">
        <v>40</v>
      </c>
      <c r="B12" t="s">
        <v>0</v>
      </c>
      <c r="C12" t="s">
        <v>281</v>
      </c>
      <c r="D12" t="s">
        <v>282</v>
      </c>
      <c r="E12" s="1">
        <v>45413</v>
      </c>
      <c r="F12" s="2">
        <v>1112000</v>
      </c>
      <c r="G12" s="3">
        <f>Table6[[#This Row],[ Nombre d''unités projetées avec le programme]]-Table6[[#This Row],[Nombre d''unités projetées grâce au programme]]</f>
        <v>9</v>
      </c>
      <c r="H12" s="3">
        <f>Table6[[#This Row],[ Nombre d''unités projetées avec le programme (au 31 mars 2025)]]-Table6[[#This Row],[Nombre d''unités projetées supplémentaires ]]</f>
        <v>49</v>
      </c>
      <c r="I12" s="3">
        <v>40</v>
      </c>
      <c r="J12" s="3">
        <v>49</v>
      </c>
      <c r="K12" s="3">
        <f>Table6[[#This Row],[ Nombre d''unités projetées avec le programme (au 31 mars 2025)]]-Table6[[#This Row],[Nombre d''unités projetées sans le programme]]</f>
        <v>40</v>
      </c>
      <c r="L12" s="3"/>
      <c r="M12" s="3">
        <v>1112000</v>
      </c>
      <c r="O12"/>
    </row>
    <row r="13" spans="1:15" x14ac:dyDescent="0.35">
      <c r="A13" t="s">
        <v>42</v>
      </c>
      <c r="B13" t="s">
        <v>0</v>
      </c>
      <c r="C13" t="s">
        <v>281</v>
      </c>
      <c r="D13" t="s">
        <v>282</v>
      </c>
      <c r="E13" s="1">
        <v>45306</v>
      </c>
      <c r="F13" s="2">
        <v>527991</v>
      </c>
      <c r="G13" s="3">
        <f>Table6[[#This Row],[ Nombre d''unités projetées avec le programme]]-Table6[[#This Row],[Nombre d''unités projetées grâce au programme]]</f>
        <v>3</v>
      </c>
      <c r="H13" s="3">
        <f>Table6[[#This Row],[ Nombre d''unités projetées avec le programme (au 31 mars 2025)]]-Table6[[#This Row],[Nombre d''unités projetées supplémentaires ]]</f>
        <v>19</v>
      </c>
      <c r="I13" s="3">
        <v>16</v>
      </c>
      <c r="J13" s="3">
        <v>19</v>
      </c>
      <c r="K13" s="3">
        <f>Table6[[#This Row],[ Nombre d''unités projetées avec le programme (au 31 mars 2025)]]-Table6[[#This Row],[Nombre d''unités projetées sans le programme]]</f>
        <v>16</v>
      </c>
      <c r="L13" s="3"/>
      <c r="M13" s="3">
        <v>527990.5</v>
      </c>
      <c r="O13"/>
    </row>
    <row r="14" spans="1:15" x14ac:dyDescent="0.35">
      <c r="A14" t="s">
        <v>55</v>
      </c>
      <c r="B14" t="s">
        <v>273</v>
      </c>
      <c r="C14" t="s">
        <v>280</v>
      </c>
      <c r="D14" t="s">
        <v>282</v>
      </c>
      <c r="E14" s="1">
        <v>45275</v>
      </c>
      <c r="F14" s="2">
        <v>25652770</v>
      </c>
      <c r="G14" s="3">
        <f>Table6[[#This Row],[ Nombre d''unités projetées avec le programme]]-Table6[[#This Row],[Nombre d''unités projetées grâce au programme]]</f>
        <v>1953</v>
      </c>
      <c r="H14" s="3">
        <f>Table6[[#This Row],[ Nombre d''unités projetées avec le programme (au 31 mars 2025)]]-Table6[[#This Row],[Nombre d''unités projetées supplémentaires ]]</f>
        <v>2690</v>
      </c>
      <c r="I14" s="3">
        <v>737</v>
      </c>
      <c r="J14" s="3">
        <v>2690</v>
      </c>
      <c r="K14" s="3">
        <f>Table6[[#This Row],[ Nombre d''unités projetées avec le programme (au 31 mars 2025)]]-Table6[[#This Row],[Nombre d''unités projetées sans le programme]]</f>
        <v>737</v>
      </c>
      <c r="L14" s="3"/>
      <c r="M14" s="3">
        <v>25652770</v>
      </c>
      <c r="O14"/>
    </row>
    <row r="15" spans="1:15" x14ac:dyDescent="0.35">
      <c r="A15" t="s">
        <v>75</v>
      </c>
      <c r="B15" t="s">
        <v>273</v>
      </c>
      <c r="C15" t="s">
        <v>281</v>
      </c>
      <c r="D15" t="s">
        <v>283</v>
      </c>
      <c r="E15" s="1">
        <v>45281</v>
      </c>
      <c r="F15" s="2">
        <v>280520</v>
      </c>
      <c r="G15" s="3">
        <f>Table6[[#This Row],[ Nombre d''unités projetées avec le programme]]-Table6[[#This Row],[Nombre d''unités projetées grâce au programme]]</f>
        <v>4</v>
      </c>
      <c r="H15" s="3">
        <f>Table6[[#This Row],[ Nombre d''unités projetées avec le programme (au 31 mars 2025)]]-Table6[[#This Row],[Nombre d''unités projetées supplémentaires ]]</f>
        <v>9</v>
      </c>
      <c r="I15" s="3">
        <v>5</v>
      </c>
      <c r="J15" s="3">
        <v>9</v>
      </c>
      <c r="K15" s="3">
        <f>Table6[[#This Row],[ Nombre d''unités projetées avec le programme (au 31 mars 2025)]]-Table6[[#This Row],[Nombre d''unités projetées sans le programme]]</f>
        <v>5</v>
      </c>
      <c r="L15" s="3"/>
      <c r="M15" s="3">
        <v>280520</v>
      </c>
      <c r="O15"/>
    </row>
    <row r="16" spans="1:15" x14ac:dyDescent="0.35">
      <c r="A16" t="s">
        <v>80</v>
      </c>
      <c r="B16" t="s">
        <v>273</v>
      </c>
      <c r="C16" t="s">
        <v>281</v>
      </c>
      <c r="D16" t="s">
        <v>283</v>
      </c>
      <c r="E16" s="1">
        <v>45383</v>
      </c>
      <c r="F16" s="2">
        <v>520000</v>
      </c>
      <c r="G16" s="3">
        <f>Table6[[#This Row],[ Nombre d''unités projetées avec le programme]]-Table6[[#This Row],[Nombre d''unités projetées grâce au programme]]</f>
        <v>0</v>
      </c>
      <c r="H16" s="3">
        <f>Table6[[#This Row],[ Nombre d''unités projetées avec le programme (au 31 mars 2025)]]-Table6[[#This Row],[Nombre d''unités projetées supplémentaires ]]</f>
        <v>8</v>
      </c>
      <c r="I16" s="3">
        <v>8</v>
      </c>
      <c r="J16" s="3">
        <v>8</v>
      </c>
      <c r="K16" s="3">
        <f>Table6[[#This Row],[ Nombre d''unités projetées avec le programme (au 31 mars 2025)]]-Table6[[#This Row],[Nombre d''unités projetées sans le programme]]</f>
        <v>8</v>
      </c>
      <c r="L16" s="3"/>
      <c r="M16" s="3">
        <v>520000</v>
      </c>
      <c r="O16"/>
    </row>
    <row r="17" spans="1:15" x14ac:dyDescent="0.35">
      <c r="A17" t="s">
        <v>73</v>
      </c>
      <c r="B17" t="s">
        <v>273</v>
      </c>
      <c r="C17" t="s">
        <v>281</v>
      </c>
      <c r="D17" t="s">
        <v>282</v>
      </c>
      <c r="E17" s="1">
        <v>45321</v>
      </c>
      <c r="F17" s="2">
        <v>1652000</v>
      </c>
      <c r="G17" s="3">
        <f>Table6[[#This Row],[ Nombre d''unités projetées avec le programme]]-Table6[[#This Row],[Nombre d''unités projetées grâce au programme]]</f>
        <v>105</v>
      </c>
      <c r="H17" s="3">
        <f>Table6[[#This Row],[ Nombre d''unités projetées avec le programme (au 31 mars 2025)]]-Table6[[#This Row],[Nombre d''unités projetées supplémentaires ]]</f>
        <v>140</v>
      </c>
      <c r="I17" s="3">
        <v>35</v>
      </c>
      <c r="J17" s="3">
        <v>145</v>
      </c>
      <c r="K17" s="3">
        <f>Table6[[#This Row],[ Nombre d''unités projetées avec le programme (au 31 mars 2025)]]-Table6[[#This Row],[Nombre d''unités projetées sans le programme]]</f>
        <v>40</v>
      </c>
      <c r="L17" s="3">
        <v>5</v>
      </c>
      <c r="M17" s="3">
        <v>1812000</v>
      </c>
      <c r="O17"/>
    </row>
    <row r="18" spans="1:15" x14ac:dyDescent="0.35">
      <c r="A18" t="s">
        <v>62</v>
      </c>
      <c r="B18" t="s">
        <v>273</v>
      </c>
      <c r="C18" t="s">
        <v>280</v>
      </c>
      <c r="D18" t="s">
        <v>282</v>
      </c>
      <c r="E18" s="1">
        <v>45028</v>
      </c>
      <c r="F18" s="2">
        <v>43409600</v>
      </c>
      <c r="G18" s="3">
        <f>Table6[[#This Row],[ Nombre d''unités projetées avec le programme]]-Table6[[#This Row],[Nombre d''unités projetées grâce au programme]]</f>
        <v>10050</v>
      </c>
      <c r="H18" s="3">
        <f>Table6[[#This Row],[ Nombre d''unités projetées avec le programme (au 31 mars 2025)]]-Table6[[#This Row],[Nombre d''unités projetées supplémentaires ]]</f>
        <v>11340</v>
      </c>
      <c r="I18" s="3">
        <v>1290</v>
      </c>
      <c r="J18" s="3">
        <v>11340</v>
      </c>
      <c r="K18" s="3">
        <f>Table6[[#This Row],[ Nombre d''unités projetées avec le programme (au 31 mars 2025)]]-Table6[[#This Row],[Nombre d''unités projetées sans le programme]]</f>
        <v>1290</v>
      </c>
      <c r="L18" s="3"/>
      <c r="M18" s="3">
        <v>43409600</v>
      </c>
      <c r="O18"/>
    </row>
    <row r="19" spans="1:15" x14ac:dyDescent="0.35">
      <c r="A19" t="s">
        <v>53</v>
      </c>
      <c r="B19" t="s">
        <v>273</v>
      </c>
      <c r="C19" t="s">
        <v>280</v>
      </c>
      <c r="D19" t="s">
        <v>282</v>
      </c>
      <c r="E19" s="1">
        <v>45597</v>
      </c>
      <c r="F19" s="2">
        <v>10420992</v>
      </c>
      <c r="G19" s="3">
        <f>Table6[[#This Row],[ Nombre d''unités projetées avec le programme]]-Table6[[#This Row],[Nombre d''unités projetées grâce au programme]]</f>
        <v>995</v>
      </c>
      <c r="H19" s="3">
        <f>Table6[[#This Row],[ Nombre d''unités projetées avec le programme (au 31 mars 2025)]]-Table6[[#This Row],[Nombre d''unités projetées supplémentaires ]]</f>
        <v>1277</v>
      </c>
      <c r="I19" s="3">
        <v>282</v>
      </c>
      <c r="J19" s="3">
        <v>1277</v>
      </c>
      <c r="K19" s="3">
        <f>Table6[[#This Row],[ Nombre d''unités projetées avec le programme (au 31 mars 2025)]]-Table6[[#This Row],[Nombre d''unités projetées sans le programme]]</f>
        <v>282</v>
      </c>
      <c r="L19" s="3"/>
      <c r="M19" s="3">
        <v>10420992.300000001</v>
      </c>
      <c r="O19"/>
    </row>
    <row r="20" spans="1:15" x14ac:dyDescent="0.35">
      <c r="A20" t="s">
        <v>56</v>
      </c>
      <c r="B20" t="s">
        <v>273</v>
      </c>
      <c r="C20" t="s">
        <v>280</v>
      </c>
      <c r="D20" t="s">
        <v>282</v>
      </c>
      <c r="E20" s="1">
        <v>45306</v>
      </c>
      <c r="F20" s="2">
        <v>25027966</v>
      </c>
      <c r="G20" s="3">
        <f>Table6[[#This Row],[ Nombre d''unités projetées avec le programme]]-Table6[[#This Row],[Nombre d''unités projetées grâce au programme]]</f>
        <v>5777</v>
      </c>
      <c r="H20" s="3">
        <f>Table6[[#This Row],[ Nombre d''unités projetées avec le programme (au 31 mars 2025)]]-Table6[[#This Row],[Nombre d''unités projetées supplémentaires ]]</f>
        <v>6443</v>
      </c>
      <c r="I20" s="3">
        <v>666</v>
      </c>
      <c r="J20" s="3">
        <v>6523</v>
      </c>
      <c r="K20" s="3">
        <f>Table6[[#This Row],[ Nombre d''unités projetées avec le programme (au 31 mars 2025)]]-Table6[[#This Row],[Nombre d''unités projetées sans le programme]]</f>
        <v>746</v>
      </c>
      <c r="L20" s="3">
        <v>80</v>
      </c>
      <c r="M20" s="3">
        <v>27507965.5</v>
      </c>
      <c r="O20"/>
    </row>
    <row r="21" spans="1:15" x14ac:dyDescent="0.35">
      <c r="A21" t="s">
        <v>61</v>
      </c>
      <c r="B21" t="s">
        <v>273</v>
      </c>
      <c r="C21" t="s">
        <v>280</v>
      </c>
      <c r="D21" t="s">
        <v>282</v>
      </c>
      <c r="E21" s="1">
        <v>45310</v>
      </c>
      <c r="F21" s="2">
        <v>18599100</v>
      </c>
      <c r="G21" s="3">
        <f>Table6[[#This Row],[ Nombre d''unités projetées avec le programme]]-Table6[[#This Row],[Nombre d''unités projetées grâce au programme]]</f>
        <v>1365</v>
      </c>
      <c r="H21" s="3">
        <f>Table6[[#This Row],[ Nombre d''unités projetées avec le programme (au 31 mars 2025)]]-Table6[[#This Row],[Nombre d''unités projetées supplémentaires ]]</f>
        <v>1895</v>
      </c>
      <c r="I21" s="3">
        <v>530</v>
      </c>
      <c r="J21" s="3">
        <v>1895</v>
      </c>
      <c r="K21" s="3">
        <f>Table6[[#This Row],[ Nombre d''unités projetées avec le programme (au 31 mars 2025)]]-Table6[[#This Row],[Nombre d''unités projetées sans le programme]]</f>
        <v>530</v>
      </c>
      <c r="L21" s="3"/>
      <c r="M21" s="3">
        <v>18599100</v>
      </c>
      <c r="O21"/>
    </row>
    <row r="22" spans="1:15" x14ac:dyDescent="0.35">
      <c r="A22" t="s">
        <v>59</v>
      </c>
      <c r="B22" t="s">
        <v>273</v>
      </c>
      <c r="C22" t="s">
        <v>280</v>
      </c>
      <c r="D22" t="s">
        <v>282</v>
      </c>
      <c r="E22" s="1">
        <v>45337</v>
      </c>
      <c r="F22" s="2">
        <v>14936101</v>
      </c>
      <c r="G22" s="3">
        <f>Table6[[#This Row],[ Nombre d''unités projetées avec le programme]]-Table6[[#This Row],[Nombre d''unités projetées grâce au programme]]</f>
        <v>1214</v>
      </c>
      <c r="H22" s="3">
        <f>Table6[[#This Row],[ Nombre d''unités projetées avec le programme (au 31 mars 2025)]]-Table6[[#This Row],[Nombre d''unités projetées supplémentaires ]]</f>
        <v>1727</v>
      </c>
      <c r="I22" s="3">
        <v>513</v>
      </c>
      <c r="J22" s="3">
        <v>1727</v>
      </c>
      <c r="K22" s="3">
        <f>Table6[[#This Row],[ Nombre d''unités projetées avec le programme (au 31 mars 2025)]]-Table6[[#This Row],[Nombre d''unités projetées sans le programme]]</f>
        <v>513</v>
      </c>
      <c r="L22" s="3"/>
      <c r="M22" s="3">
        <v>14936100.699999999</v>
      </c>
      <c r="O22"/>
    </row>
    <row r="23" spans="1:15" x14ac:dyDescent="0.35">
      <c r="A23" t="s">
        <v>65</v>
      </c>
      <c r="B23" t="s">
        <v>273</v>
      </c>
      <c r="C23" t="s">
        <v>280</v>
      </c>
      <c r="D23" t="s">
        <v>282</v>
      </c>
      <c r="E23" s="1">
        <v>45627</v>
      </c>
      <c r="F23" s="2">
        <v>7007894</v>
      </c>
      <c r="G23" s="3">
        <f>Table6[[#This Row],[ Nombre d''unités projetées avec le programme]]-Table6[[#This Row],[Nombre d''unités projetées grâce au programme]]</f>
        <v>1336</v>
      </c>
      <c r="H23" s="3">
        <f>Table6[[#This Row],[ Nombre d''unités projetées avec le programme (au 31 mars 2025)]]-Table6[[#This Row],[Nombre d''unités projetées supplémentaires ]]</f>
        <v>1539</v>
      </c>
      <c r="I23" s="3">
        <v>203</v>
      </c>
      <c r="J23" s="3">
        <v>1539</v>
      </c>
      <c r="K23" s="3">
        <f>Table6[[#This Row],[ Nombre d''unités projetées avec le programme (au 31 mars 2025)]]-Table6[[#This Row],[Nombre d''unités projetées sans le programme]]</f>
        <v>203</v>
      </c>
      <c r="L23" s="3"/>
      <c r="M23" s="3">
        <v>7007894.2999999998</v>
      </c>
      <c r="O23"/>
    </row>
    <row r="24" spans="1:15" x14ac:dyDescent="0.35">
      <c r="A24" t="s">
        <v>66</v>
      </c>
      <c r="B24" t="s">
        <v>273</v>
      </c>
      <c r="C24" t="s">
        <v>281</v>
      </c>
      <c r="D24" t="s">
        <v>282</v>
      </c>
      <c r="E24" s="1">
        <v>45322</v>
      </c>
      <c r="F24" s="2">
        <v>1487175</v>
      </c>
      <c r="G24" s="3">
        <f>Table6[[#This Row],[ Nombre d''unités projetées avec le programme]]-Table6[[#This Row],[Nombre d''unités projetées grâce au programme]]</f>
        <v>178</v>
      </c>
      <c r="H24" s="3">
        <f>Table6[[#This Row],[ Nombre d''unités projetées avec le programme (au 31 mars 2025)]]-Table6[[#This Row],[Nombre d''unités projetées supplémentaires ]]</f>
        <v>212</v>
      </c>
      <c r="I24" s="3">
        <v>34</v>
      </c>
      <c r="J24" s="3">
        <v>212</v>
      </c>
      <c r="K24" s="3">
        <f>Table6[[#This Row],[ Nombre d''unités projetées avec le programme (au 31 mars 2025)]]-Table6[[#This Row],[Nombre d''unités projetées sans le programme]]</f>
        <v>34</v>
      </c>
      <c r="L24" s="3"/>
      <c r="M24" s="3">
        <v>1487174.8</v>
      </c>
      <c r="O24"/>
    </row>
    <row r="25" spans="1:15" x14ac:dyDescent="0.35">
      <c r="A25" t="s">
        <v>74</v>
      </c>
      <c r="B25" t="s">
        <v>273</v>
      </c>
      <c r="C25" t="s">
        <v>281</v>
      </c>
      <c r="D25" t="s">
        <v>282</v>
      </c>
      <c r="E25" s="1">
        <v>45316</v>
      </c>
      <c r="F25" s="2">
        <v>2095293</v>
      </c>
      <c r="G25" s="3">
        <f>Table6[[#This Row],[ Nombre d''unités projetées avec le programme]]-Table6[[#This Row],[Nombre d''unités projetées grâce au programme]]</f>
        <v>100</v>
      </c>
      <c r="H25" s="3">
        <f>Table6[[#This Row],[ Nombre d''unités projetées avec le programme (au 31 mars 2025)]]-Table6[[#This Row],[Nombre d''unités projetées supplémentaires ]]</f>
        <v>165</v>
      </c>
      <c r="I25" s="3">
        <v>65</v>
      </c>
      <c r="J25" s="3">
        <v>165</v>
      </c>
      <c r="K25" s="3">
        <f>Table6[[#This Row],[ Nombre d''unités projetées avec le programme (au 31 mars 2025)]]-Table6[[#This Row],[Nombre d''unités projetées sans le programme]]</f>
        <v>65</v>
      </c>
      <c r="L25" s="3"/>
      <c r="M25" s="3">
        <v>2095292.5</v>
      </c>
      <c r="O25"/>
    </row>
    <row r="26" spans="1:15" x14ac:dyDescent="0.35">
      <c r="A26" t="s">
        <v>69</v>
      </c>
      <c r="B26" t="s">
        <v>273</v>
      </c>
      <c r="C26" t="s">
        <v>281</v>
      </c>
      <c r="D26" t="s">
        <v>282</v>
      </c>
      <c r="E26" s="1">
        <v>45308</v>
      </c>
      <c r="F26" s="2">
        <v>2637814</v>
      </c>
      <c r="G26" s="3">
        <f>Table6[[#This Row],[ Nombre d''unités projetées avec le programme]]-Table6[[#This Row],[Nombre d''unités projetées grâce au programme]]</f>
        <v>240</v>
      </c>
      <c r="H26" s="3">
        <f>Table6[[#This Row],[ Nombre d''unités projetées avec le programme (au 31 mars 2025)]]-Table6[[#This Row],[Nombre d''unités projetées supplémentaires ]]</f>
        <v>313</v>
      </c>
      <c r="I26" s="3">
        <v>73</v>
      </c>
      <c r="J26" s="3">
        <v>313</v>
      </c>
      <c r="K26" s="3">
        <f>Table6[[#This Row],[ Nombre d''unités projetées avec le programme (au 31 mars 2025)]]-Table6[[#This Row],[Nombre d''unités projetées sans le programme]]</f>
        <v>73</v>
      </c>
      <c r="L26" s="3"/>
      <c r="M26" s="3">
        <v>2637813.7999999998</v>
      </c>
      <c r="O26"/>
    </row>
    <row r="27" spans="1:15" x14ac:dyDescent="0.35">
      <c r="A27" t="s">
        <v>60</v>
      </c>
      <c r="B27" t="s">
        <v>273</v>
      </c>
      <c r="C27" t="s">
        <v>280</v>
      </c>
      <c r="D27" t="s">
        <v>282</v>
      </c>
      <c r="E27" s="1">
        <v>45218</v>
      </c>
      <c r="F27" s="2">
        <v>31558610</v>
      </c>
      <c r="G27" s="3">
        <f>Table6[[#This Row],[ Nombre d''unités projetées avec le programme]]-Table6[[#This Row],[Nombre d''unités projetées grâce au programme]]</f>
        <v>6480</v>
      </c>
      <c r="H27" s="3">
        <f>Table6[[#This Row],[ Nombre d''unités projetées avec le programme (au 31 mars 2025)]]-Table6[[#This Row],[Nombre d''unités projetées supplémentaires ]]</f>
        <v>7430</v>
      </c>
      <c r="I27" s="3">
        <v>950</v>
      </c>
      <c r="J27" s="3">
        <v>7430</v>
      </c>
      <c r="K27" s="3">
        <f>Table6[[#This Row],[ Nombre d''unités projetées avec le programme (au 31 mars 2025)]]-Table6[[#This Row],[Nombre d''unités projetées sans le programme]]</f>
        <v>950</v>
      </c>
      <c r="L27" s="3"/>
      <c r="M27" s="3">
        <v>31558610</v>
      </c>
      <c r="O27"/>
    </row>
    <row r="28" spans="1:15" x14ac:dyDescent="0.35">
      <c r="A28" t="s">
        <v>79</v>
      </c>
      <c r="B28" t="s">
        <v>273</v>
      </c>
      <c r="C28" t="s">
        <v>281</v>
      </c>
      <c r="D28" t="s">
        <v>283</v>
      </c>
      <c r="E28" s="1">
        <v>45280</v>
      </c>
      <c r="F28" s="2">
        <v>1089122</v>
      </c>
      <c r="G28" s="3">
        <f>Table6[[#This Row],[ Nombre d''unités projetées avec le programme]]-Table6[[#This Row],[Nombre d''unités projetées grâce au programme]]</f>
        <v>16</v>
      </c>
      <c r="H28" s="3">
        <f>Table6[[#This Row],[ Nombre d''unités projetées avec le programme (au 31 mars 2025)]]-Table6[[#This Row],[Nombre d''unités projetées supplémentaires ]]</f>
        <v>37</v>
      </c>
      <c r="I28" s="3">
        <v>21</v>
      </c>
      <c r="J28" s="3">
        <v>37</v>
      </c>
      <c r="K28" s="3">
        <f>Table6[[#This Row],[ Nombre d''unités projetées avec le programme (au 31 mars 2025)]]-Table6[[#This Row],[Nombre d''unités projetées sans le programme]]</f>
        <v>21</v>
      </c>
      <c r="L28" s="3"/>
      <c r="M28" s="3">
        <v>1089122.3</v>
      </c>
      <c r="O28"/>
    </row>
    <row r="29" spans="1:15" x14ac:dyDescent="0.35">
      <c r="A29" t="s">
        <v>78</v>
      </c>
      <c r="B29" t="s">
        <v>273</v>
      </c>
      <c r="C29" t="s">
        <v>281</v>
      </c>
      <c r="D29" t="s">
        <v>283</v>
      </c>
      <c r="E29" s="1">
        <v>45597</v>
      </c>
      <c r="F29" s="2">
        <v>757000</v>
      </c>
      <c r="G29" s="3">
        <f>Table6[[#This Row],[ Nombre d''unités projetées avec le programme]]-Table6[[#This Row],[Nombre d''unités projetées grâce au programme]]</f>
        <v>1</v>
      </c>
      <c r="H29" s="3">
        <f>Table6[[#This Row],[ Nombre d''unités projetées avec le programme (au 31 mars 2025)]]-Table6[[#This Row],[Nombre d''unités projetées supplémentaires ]]</f>
        <v>12</v>
      </c>
      <c r="I29" s="3">
        <v>11</v>
      </c>
      <c r="J29" s="3">
        <v>12</v>
      </c>
      <c r="K29" s="3">
        <f>Table6[[#This Row],[ Nombre d''unités projetées avec le programme (au 31 mars 2025)]]-Table6[[#This Row],[Nombre d''unités projetées sans le programme]]</f>
        <v>11</v>
      </c>
      <c r="L29" s="3"/>
      <c r="M29" s="3">
        <v>757000</v>
      </c>
      <c r="O29"/>
    </row>
    <row r="30" spans="1:15" x14ac:dyDescent="0.35">
      <c r="A30" t="s">
        <v>84</v>
      </c>
      <c r="B30" t="s">
        <v>273</v>
      </c>
      <c r="C30" t="s">
        <v>281</v>
      </c>
      <c r="D30" t="s">
        <v>283</v>
      </c>
      <c r="E30" s="1">
        <v>45279</v>
      </c>
      <c r="F30" s="2">
        <v>1396000</v>
      </c>
      <c r="G30" s="3">
        <f>Table6[[#This Row],[ Nombre d''unités projetées avec le programme]]-Table6[[#This Row],[Nombre d''unités projetées grâce au programme]]</f>
        <v>6</v>
      </c>
      <c r="H30" s="3">
        <f>Table6[[#This Row],[ Nombre d''unités projetées avec le programme (au 31 mars 2025)]]-Table6[[#This Row],[Nombre d''unités projetées supplémentaires ]]</f>
        <v>26</v>
      </c>
      <c r="I30" s="3">
        <v>20</v>
      </c>
      <c r="J30" s="3">
        <v>26</v>
      </c>
      <c r="K30" s="3">
        <f>Table6[[#This Row],[ Nombre d''unités projetées avec le programme (au 31 mars 2025)]]-Table6[[#This Row],[Nombre d''unités projetées sans le programme]]</f>
        <v>20</v>
      </c>
      <c r="L30" s="3"/>
      <c r="M30" s="3">
        <v>1396000</v>
      </c>
      <c r="O30"/>
    </row>
    <row r="31" spans="1:15" x14ac:dyDescent="0.35">
      <c r="A31" t="s">
        <v>64</v>
      </c>
      <c r="B31" t="s">
        <v>273</v>
      </c>
      <c r="C31" t="s">
        <v>280</v>
      </c>
      <c r="D31" t="s">
        <v>282</v>
      </c>
      <c r="E31" s="1">
        <v>45274</v>
      </c>
      <c r="F31" s="2">
        <v>35932000</v>
      </c>
      <c r="G31" s="3">
        <f>Table6[[#This Row],[ Nombre d''unités projetées avec le programme]]-Table6[[#This Row],[Nombre d''unités projetées grâce au programme]]</f>
        <v>4972</v>
      </c>
      <c r="H31" s="3">
        <f>Table6[[#This Row],[ Nombre d''unités projetées avec le programme (au 31 mars 2025)]]-Table6[[#This Row],[Nombre d''unités projetées supplémentaires ]]</f>
        <v>5994</v>
      </c>
      <c r="I31" s="3">
        <v>1022</v>
      </c>
      <c r="J31" s="3">
        <v>5994</v>
      </c>
      <c r="K31" s="3">
        <f>Table6[[#This Row],[ Nombre d''unités projetées avec le programme (au 31 mars 2025)]]-Table6[[#This Row],[Nombre d''unités projetées sans le programme]]</f>
        <v>1022</v>
      </c>
      <c r="L31" s="3"/>
      <c r="M31" s="3">
        <v>35932000</v>
      </c>
      <c r="O31"/>
    </row>
    <row r="32" spans="1:15" x14ac:dyDescent="0.35">
      <c r="A32" t="s">
        <v>81</v>
      </c>
      <c r="B32" t="s">
        <v>273</v>
      </c>
      <c r="C32" t="s">
        <v>281</v>
      </c>
      <c r="D32" t="s">
        <v>283</v>
      </c>
      <c r="E32" s="1">
        <v>45289</v>
      </c>
      <c r="F32" s="2">
        <v>2992000</v>
      </c>
      <c r="G32" s="3">
        <f>Table6[[#This Row],[ Nombre d''unités projetées avec le programme]]-Table6[[#This Row],[Nombre d''unités projetées grâce au programme]]</f>
        <v>10</v>
      </c>
      <c r="H32" s="3">
        <f>Table6[[#This Row],[ Nombre d''unités projetées avec le programme (au 31 mars 2025)]]-Table6[[#This Row],[Nombre d''unités projetées supplémentaires ]]</f>
        <v>60</v>
      </c>
      <c r="I32" s="3">
        <v>50</v>
      </c>
      <c r="J32" s="3">
        <v>60</v>
      </c>
      <c r="K32" s="3">
        <f>Table6[[#This Row],[ Nombre d''unités projetées avec le programme (au 31 mars 2025)]]-Table6[[#This Row],[Nombre d''unités projetées sans le programme]]</f>
        <v>50</v>
      </c>
      <c r="L32" s="3"/>
      <c r="M32" s="3">
        <v>2992000</v>
      </c>
      <c r="O32"/>
    </row>
    <row r="33" spans="1:15" x14ac:dyDescent="0.35">
      <c r="A33" t="s">
        <v>82</v>
      </c>
      <c r="B33" t="s">
        <v>273</v>
      </c>
      <c r="C33" t="s">
        <v>281</v>
      </c>
      <c r="D33" t="s">
        <v>283</v>
      </c>
      <c r="E33" s="1">
        <v>45281</v>
      </c>
      <c r="F33" s="2">
        <v>368000</v>
      </c>
      <c r="G33" s="3">
        <f>Table6[[#This Row],[ Nombre d''unités projetées avec le programme]]-Table6[[#This Row],[Nombre d''unités projetées grâce au programme]]</f>
        <v>4</v>
      </c>
      <c r="H33" s="3">
        <f>Table6[[#This Row],[ Nombre d''unités projetées avec le programme (au 31 mars 2025)]]-Table6[[#This Row],[Nombre d''unités projetées supplémentaires ]]</f>
        <v>10</v>
      </c>
      <c r="I33" s="3">
        <v>6</v>
      </c>
      <c r="J33" s="3">
        <v>10</v>
      </c>
      <c r="K33" s="3">
        <f>Table6[[#This Row],[ Nombre d''unités projetées avec le programme (au 31 mars 2025)]]-Table6[[#This Row],[Nombre d''unités projetées sans le programme]]</f>
        <v>6</v>
      </c>
      <c r="L33" s="3"/>
      <c r="M33" s="3">
        <v>368000</v>
      </c>
      <c r="O33"/>
    </row>
    <row r="34" spans="1:15" x14ac:dyDescent="0.35">
      <c r="A34" t="s">
        <v>67</v>
      </c>
      <c r="B34" t="s">
        <v>273</v>
      </c>
      <c r="C34" t="s">
        <v>281</v>
      </c>
      <c r="D34" t="s">
        <v>282</v>
      </c>
      <c r="E34" s="1">
        <v>45315</v>
      </c>
      <c r="F34" s="2">
        <v>1525799</v>
      </c>
      <c r="G34" s="3">
        <f>Table6[[#This Row],[ Nombre d''unités projetées avec le programme]]-Table6[[#This Row],[Nombre d''unités projetées grâce au programme]]</f>
        <v>248</v>
      </c>
      <c r="H34" s="3">
        <f>Table6[[#This Row],[ Nombre d''unités projetées avec le programme (au 31 mars 2025)]]-Table6[[#This Row],[Nombre d''unités projetées supplémentaires ]]</f>
        <v>281</v>
      </c>
      <c r="I34" s="3">
        <v>33</v>
      </c>
      <c r="J34" s="3">
        <v>281</v>
      </c>
      <c r="K34" s="3">
        <f>Table6[[#This Row],[ Nombre d''unités projetées avec le programme (au 31 mars 2025)]]-Table6[[#This Row],[Nombre d''unités projetées sans le programme]]</f>
        <v>33</v>
      </c>
      <c r="L34" s="3"/>
      <c r="M34" s="3">
        <v>1525798.6</v>
      </c>
      <c r="O34"/>
    </row>
    <row r="35" spans="1:15" x14ac:dyDescent="0.35">
      <c r="A35" t="s">
        <v>58</v>
      </c>
      <c r="B35" t="s">
        <v>273</v>
      </c>
      <c r="C35" t="s">
        <v>280</v>
      </c>
      <c r="D35" t="s">
        <v>282</v>
      </c>
      <c r="E35" s="1">
        <v>45028</v>
      </c>
      <c r="F35" s="2">
        <v>95641500</v>
      </c>
      <c r="G35" s="3">
        <f>Table6[[#This Row],[ Nombre d''unités projetées avec le programme]]-Table6[[#This Row],[Nombre d''unités projetées grâce au programme]]</f>
        <v>10050</v>
      </c>
      <c r="H35" s="3">
        <f>Table6[[#This Row],[ Nombre d''unités projetées avec le programme (au 31 mars 2025)]]-Table6[[#This Row],[Nombre d''unités projetées supplémentaires ]]</f>
        <v>12850</v>
      </c>
      <c r="I35" s="3">
        <v>2800</v>
      </c>
      <c r="J35" s="3">
        <v>13000</v>
      </c>
      <c r="K35" s="3">
        <f>Table6[[#This Row],[ Nombre d''unités projetées avec le programme (au 31 mars 2025)]]-Table6[[#This Row],[Nombre d''unités projetées sans le programme]]</f>
        <v>2950</v>
      </c>
      <c r="L35" s="3">
        <v>150</v>
      </c>
      <c r="M35" s="3">
        <v>100741500</v>
      </c>
      <c r="O35"/>
    </row>
    <row r="36" spans="1:15" x14ac:dyDescent="0.35">
      <c r="A36" t="s">
        <v>52</v>
      </c>
      <c r="B36" t="s">
        <v>273</v>
      </c>
      <c r="C36" t="s">
        <v>280</v>
      </c>
      <c r="D36" t="s">
        <v>282</v>
      </c>
      <c r="E36" s="1">
        <v>45337</v>
      </c>
      <c r="F36" s="2">
        <v>11428628</v>
      </c>
      <c r="G36" s="3">
        <f>Table6[[#This Row],[ Nombre d''unités projetées avec le programme]]-Table6[[#This Row],[Nombre d''unités projetées grâce au programme]]</f>
        <v>2035</v>
      </c>
      <c r="H36" s="3">
        <f>Table6[[#This Row],[ Nombre d''unités projetées avec le programme (au 31 mars 2025)]]-Table6[[#This Row],[Nombre d''unités projetées supplémentaires ]]</f>
        <v>2346</v>
      </c>
      <c r="I36" s="3">
        <v>311</v>
      </c>
      <c r="J36" s="3">
        <v>2346</v>
      </c>
      <c r="K36" s="3">
        <f>Table6[[#This Row],[ Nombre d''unités projetées avec le programme (au 31 mars 2025)]]-Table6[[#This Row],[Nombre d''unités projetées sans le programme]]</f>
        <v>311</v>
      </c>
      <c r="L36" s="3"/>
      <c r="M36" s="3">
        <v>11428628</v>
      </c>
      <c r="O36"/>
    </row>
    <row r="37" spans="1:15" x14ac:dyDescent="0.35">
      <c r="A37" t="s">
        <v>54</v>
      </c>
      <c r="B37" t="s">
        <v>273</v>
      </c>
      <c r="C37" t="s">
        <v>280</v>
      </c>
      <c r="D37" t="s">
        <v>282</v>
      </c>
      <c r="E37" s="1">
        <v>45315</v>
      </c>
      <c r="F37" s="2">
        <v>5104223</v>
      </c>
      <c r="G37" s="3">
        <f>Table6[[#This Row],[ Nombre d''unités projetées avec le programme]]-Table6[[#This Row],[Nombre d''unités projetées grâce au programme]]</f>
        <v>628</v>
      </c>
      <c r="H37" s="3">
        <f>Table6[[#This Row],[ Nombre d''unités projetées avec le programme (au 31 mars 2025)]]-Table6[[#This Row],[Nombre d''unités projetées supplémentaires ]]</f>
        <v>801</v>
      </c>
      <c r="I37" s="3">
        <v>173</v>
      </c>
      <c r="J37" s="3">
        <v>801</v>
      </c>
      <c r="K37" s="3">
        <f>Table6[[#This Row],[ Nombre d''unités projetées avec le programme (au 31 mars 2025)]]-Table6[[#This Row],[Nombre d''unités projetées sans le programme]]</f>
        <v>173</v>
      </c>
      <c r="L37" s="3"/>
      <c r="M37" s="3">
        <v>5104222.7</v>
      </c>
      <c r="O37"/>
    </row>
    <row r="38" spans="1:15" x14ac:dyDescent="0.35">
      <c r="A38" t="s">
        <v>68</v>
      </c>
      <c r="B38" t="s">
        <v>273</v>
      </c>
      <c r="C38" t="s">
        <v>281</v>
      </c>
      <c r="D38" t="s">
        <v>282</v>
      </c>
      <c r="E38" s="1">
        <v>45317</v>
      </c>
      <c r="F38" s="2">
        <v>2110142</v>
      </c>
      <c r="G38" s="3">
        <f>Table6[[#This Row],[ Nombre d''unités projetées avec le programme]]-Table6[[#This Row],[Nombre d''unités projetées grâce au programme]]</f>
        <v>212</v>
      </c>
      <c r="H38" s="3">
        <f>Table6[[#This Row],[ Nombre d''unités projetées avec le programme (au 31 mars 2025)]]-Table6[[#This Row],[Nombre d''unités projetées supplémentaires ]]</f>
        <v>270</v>
      </c>
      <c r="I38" s="3">
        <v>58</v>
      </c>
      <c r="J38" s="3">
        <v>274</v>
      </c>
      <c r="K38" s="3">
        <f>Table6[[#This Row],[ Nombre d''unités projetées avec le programme (au 31 mars 2025)]]-Table6[[#This Row],[Nombre d''unités projetées sans le programme]]</f>
        <v>62</v>
      </c>
      <c r="L38" s="3">
        <v>4</v>
      </c>
      <c r="M38" s="3">
        <v>2314142</v>
      </c>
      <c r="O38"/>
    </row>
    <row r="39" spans="1:15" x14ac:dyDescent="0.35">
      <c r="A39" t="s">
        <v>72</v>
      </c>
      <c r="B39" t="s">
        <v>273</v>
      </c>
      <c r="C39" t="s">
        <v>281</v>
      </c>
      <c r="D39" t="s">
        <v>282</v>
      </c>
      <c r="E39" s="1">
        <v>45310</v>
      </c>
      <c r="F39" s="2">
        <v>885750</v>
      </c>
      <c r="G39" s="3">
        <f>Table6[[#This Row],[ Nombre d''unités projetées avec le programme]]-Table6[[#This Row],[Nombre d''unités projetées grâce au programme]]</f>
        <v>75</v>
      </c>
      <c r="H39" s="3">
        <f>Table6[[#This Row],[ Nombre d''unités projetées avec le programme (au 31 mars 2025)]]-Table6[[#This Row],[Nombre d''unités projetées supplémentaires ]]</f>
        <v>95</v>
      </c>
      <c r="I39" s="3">
        <v>20</v>
      </c>
      <c r="J39" s="3">
        <v>95</v>
      </c>
      <c r="K39" s="3">
        <f>Table6[[#This Row],[ Nombre d''unités projetées avec le programme (au 31 mars 2025)]]-Table6[[#This Row],[Nombre d''unités projetées sans le programme]]</f>
        <v>20</v>
      </c>
      <c r="L39" s="3"/>
      <c r="M39" s="3">
        <v>885750</v>
      </c>
      <c r="O39"/>
    </row>
    <row r="40" spans="1:15" x14ac:dyDescent="0.35">
      <c r="A40" t="s">
        <v>85</v>
      </c>
      <c r="B40" t="s">
        <v>273</v>
      </c>
      <c r="C40" t="s">
        <v>281</v>
      </c>
      <c r="D40" t="s">
        <v>283</v>
      </c>
      <c r="E40" s="1">
        <v>45306</v>
      </c>
      <c r="F40" s="2">
        <v>1065000</v>
      </c>
      <c r="G40" s="3">
        <f>Table6[[#This Row],[ Nombre d''unités projetées avec le programme]]-Table6[[#This Row],[Nombre d''unités projetées grâce au programme]]</f>
        <v>6</v>
      </c>
      <c r="H40" s="3">
        <f>Table6[[#This Row],[ Nombre d''unités projetées avec le programme (au 31 mars 2025)]]-Table6[[#This Row],[Nombre d''unités projetées supplémentaires ]]</f>
        <v>21</v>
      </c>
      <c r="I40" s="3">
        <v>15</v>
      </c>
      <c r="J40" s="3">
        <v>23</v>
      </c>
      <c r="K40" s="3">
        <f>Table6[[#This Row],[ Nombre d''unités projetées avec le programme (au 31 mars 2025)]]-Table6[[#This Row],[Nombre d''unités projetées sans le programme]]</f>
        <v>17</v>
      </c>
      <c r="L40" s="3">
        <v>2</v>
      </c>
      <c r="M40" s="3">
        <v>1207000</v>
      </c>
      <c r="O40"/>
    </row>
    <row r="41" spans="1:15" x14ac:dyDescent="0.35">
      <c r="A41" t="s">
        <v>76</v>
      </c>
      <c r="B41" t="s">
        <v>273</v>
      </c>
      <c r="C41" t="s">
        <v>281</v>
      </c>
      <c r="D41" t="s">
        <v>283</v>
      </c>
      <c r="E41" s="1">
        <v>45314</v>
      </c>
      <c r="F41" s="2">
        <v>2480000</v>
      </c>
      <c r="G41" s="3">
        <f>Table6[[#This Row],[ Nombre d''unités projetées avec le programme]]-Table6[[#This Row],[Nombre d''unités projetées grâce au programme]]</f>
        <v>18</v>
      </c>
      <c r="H41" s="3">
        <f>Table6[[#This Row],[ Nombre d''unités projetées avec le programme (au 31 mars 2025)]]-Table6[[#This Row],[Nombre d''unités projetées supplémentaires ]]</f>
        <v>60</v>
      </c>
      <c r="I41" s="3">
        <v>42</v>
      </c>
      <c r="J41" s="3">
        <v>64</v>
      </c>
      <c r="K41" s="3">
        <f>Table6[[#This Row],[ Nombre d''unités projetées avec le programme (au 31 mars 2025)]]-Table6[[#This Row],[Nombre d''unités projetées sans le programme]]</f>
        <v>46</v>
      </c>
      <c r="L41" s="3">
        <v>4</v>
      </c>
      <c r="M41" s="3">
        <v>2764000</v>
      </c>
      <c r="O41"/>
    </row>
    <row r="42" spans="1:15" x14ac:dyDescent="0.35">
      <c r="A42" t="s">
        <v>77</v>
      </c>
      <c r="B42" t="s">
        <v>273</v>
      </c>
      <c r="C42" t="s">
        <v>281</v>
      </c>
      <c r="D42" t="s">
        <v>283</v>
      </c>
      <c r="E42" s="1">
        <v>45352</v>
      </c>
      <c r="F42" s="2">
        <v>455000</v>
      </c>
      <c r="G42" s="3">
        <f>Table6[[#This Row],[ Nombre d''unités projetées avec le programme]]-Table6[[#This Row],[Nombre d''unités projetées grâce au programme]]</f>
        <v>4</v>
      </c>
      <c r="H42" s="3">
        <f>Table6[[#This Row],[ Nombre d''unités projetées avec le programme (au 31 mars 2025)]]-Table6[[#This Row],[Nombre d''unités projetées supplémentaires ]]</f>
        <v>11</v>
      </c>
      <c r="I42" s="3">
        <v>7</v>
      </c>
      <c r="J42" s="3">
        <v>11</v>
      </c>
      <c r="K42" s="3">
        <f>Table6[[#This Row],[ Nombre d''unités projetées avec le programme (au 31 mars 2025)]]-Table6[[#This Row],[Nombre d''unités projetées sans le programme]]</f>
        <v>7</v>
      </c>
      <c r="L42" s="3"/>
      <c r="M42" s="3">
        <v>455000</v>
      </c>
      <c r="O42"/>
    </row>
    <row r="43" spans="1:15" x14ac:dyDescent="0.35">
      <c r="A43" t="s">
        <v>63</v>
      </c>
      <c r="B43" t="s">
        <v>273</v>
      </c>
      <c r="C43" t="s">
        <v>280</v>
      </c>
      <c r="D43" t="s">
        <v>282</v>
      </c>
      <c r="E43" s="1">
        <v>45088</v>
      </c>
      <c r="F43" s="2">
        <v>114983000</v>
      </c>
      <c r="G43" s="3">
        <f>Table6[[#This Row],[ Nombre d''unités projetées avec le programme]]-Table6[[#This Row],[Nombre d''unités projetées grâce au programme]]</f>
        <v>12500</v>
      </c>
      <c r="H43" s="3">
        <f>Table6[[#This Row],[ Nombre d''unités projetées avec le programme (au 31 mars 2025)]]-Table6[[#This Row],[Nombre d''unités projetées supplémentaires ]]</f>
        <v>15700</v>
      </c>
      <c r="I43" s="3">
        <v>3200</v>
      </c>
      <c r="J43" s="3">
        <v>15825</v>
      </c>
      <c r="K43" s="3">
        <f>Table6[[#This Row],[ Nombre d''unités projetées avec le programme (au 31 mars 2025)]]-Table6[[#This Row],[Nombre d''unités projetées sans le programme]]</f>
        <v>3325</v>
      </c>
      <c r="L43" s="3">
        <v>125</v>
      </c>
      <c r="M43" s="3">
        <v>119358000</v>
      </c>
      <c r="O43"/>
    </row>
    <row r="44" spans="1:15" x14ac:dyDescent="0.35">
      <c r="A44" t="s">
        <v>57</v>
      </c>
      <c r="B44" t="s">
        <v>273</v>
      </c>
      <c r="C44" t="s">
        <v>280</v>
      </c>
      <c r="D44" t="s">
        <v>282</v>
      </c>
      <c r="E44" s="1">
        <v>45229</v>
      </c>
      <c r="F44" s="2">
        <v>17940560</v>
      </c>
      <c r="G44" s="3">
        <f>Table6[[#This Row],[ Nombre d''unités projetées avec le programme]]-Table6[[#This Row],[Nombre d''unités projetées grâce au programme]]</f>
        <v>2741</v>
      </c>
      <c r="H44" s="3">
        <f>Table6[[#This Row],[ Nombre d''unités projetées avec le programme (au 31 mars 2025)]]-Table6[[#This Row],[Nombre d''unités projetées supplémentaires ]]</f>
        <v>3203</v>
      </c>
      <c r="I44" s="3">
        <v>462</v>
      </c>
      <c r="J44" s="3">
        <v>3203</v>
      </c>
      <c r="K44" s="3">
        <f>Table6[[#This Row],[ Nombre d''unités projetées avec le programme (au 31 mars 2025)]]-Table6[[#This Row],[Nombre d''unités projetées sans le programme]]</f>
        <v>462</v>
      </c>
      <c r="L44" s="3"/>
      <c r="M44" s="3">
        <v>17940560</v>
      </c>
      <c r="O44"/>
    </row>
    <row r="45" spans="1:15" x14ac:dyDescent="0.35">
      <c r="A45" t="s">
        <v>70</v>
      </c>
      <c r="B45" t="s">
        <v>273</v>
      </c>
      <c r="C45" t="s">
        <v>281</v>
      </c>
      <c r="D45" t="s">
        <v>282</v>
      </c>
      <c r="E45" s="1">
        <v>45321</v>
      </c>
      <c r="F45" s="2">
        <v>2740377</v>
      </c>
      <c r="G45" s="3">
        <f>Table6[[#This Row],[ Nombre d''unités projetées avec le programme]]-Table6[[#This Row],[Nombre d''unités projetées grâce au programme]]</f>
        <v>261</v>
      </c>
      <c r="H45" s="3">
        <f>Table6[[#This Row],[ Nombre d''unités projetées avec le programme (au 31 mars 2025)]]-Table6[[#This Row],[Nombre d''unités projetées supplémentaires ]]</f>
        <v>359</v>
      </c>
      <c r="I45" s="3">
        <v>98</v>
      </c>
      <c r="J45" s="3">
        <v>359</v>
      </c>
      <c r="K45" s="3">
        <f>Table6[[#This Row],[ Nombre d''unités projetées avec le programme (au 31 mars 2025)]]-Table6[[#This Row],[Nombre d''unités projetées sans le programme]]</f>
        <v>98</v>
      </c>
      <c r="L45" s="3"/>
      <c r="M45" s="3">
        <v>2740376.6</v>
      </c>
      <c r="O45"/>
    </row>
    <row r="46" spans="1:15" x14ac:dyDescent="0.35">
      <c r="A46" t="s">
        <v>71</v>
      </c>
      <c r="B46" t="s">
        <v>273</v>
      </c>
      <c r="C46" t="s">
        <v>281</v>
      </c>
      <c r="D46" t="s">
        <v>282</v>
      </c>
      <c r="E46" s="1">
        <v>45314</v>
      </c>
      <c r="F46" s="2">
        <v>613445</v>
      </c>
      <c r="G46" s="3">
        <f>Table6[[#This Row],[ Nombre d''unités projetées avec le programme]]-Table6[[#This Row],[Nombre d''unités projetées grâce au programme]]</f>
        <v>31</v>
      </c>
      <c r="H46" s="3">
        <f>Table6[[#This Row],[ Nombre d''unités projetées avec le programme (au 31 mars 2025)]]-Table6[[#This Row],[Nombre d''unités projetées supplémentaires ]]</f>
        <v>47</v>
      </c>
      <c r="I46" s="3">
        <v>16</v>
      </c>
      <c r="J46" s="3">
        <v>47</v>
      </c>
      <c r="K46" s="3">
        <f>Table6[[#This Row],[ Nombre d''unités projetées avec le programme (au 31 mars 2025)]]-Table6[[#This Row],[Nombre d''unités projetées sans le programme]]</f>
        <v>16</v>
      </c>
      <c r="L46" s="3"/>
      <c r="M46" s="3">
        <v>613444.80000000005</v>
      </c>
      <c r="O46"/>
    </row>
    <row r="47" spans="1:15" x14ac:dyDescent="0.35">
      <c r="A47" t="s">
        <v>83</v>
      </c>
      <c r="B47" t="s">
        <v>273</v>
      </c>
      <c r="C47" t="s">
        <v>281</v>
      </c>
      <c r="D47" t="s">
        <v>283</v>
      </c>
      <c r="E47" s="1">
        <v>45281</v>
      </c>
      <c r="F47" s="2">
        <v>208000</v>
      </c>
      <c r="G47" s="3">
        <f>Table6[[#This Row],[ Nombre d''unités projetées avec le programme]]-Table6[[#This Row],[Nombre d''unités projetées grâce au programme]]</f>
        <v>4</v>
      </c>
      <c r="H47" s="3">
        <f>Table6[[#This Row],[ Nombre d''unités projetées avec le programme (au 31 mars 2025)]]-Table6[[#This Row],[Nombre d''unités projetées supplémentaires ]]</f>
        <v>8</v>
      </c>
      <c r="I47" s="3">
        <v>4</v>
      </c>
      <c r="J47" s="3">
        <v>8</v>
      </c>
      <c r="K47" s="3">
        <f>Table6[[#This Row],[ Nombre d''unités projetées avec le programme (au 31 mars 2025)]]-Table6[[#This Row],[Nombre d''unités projetées sans le programme]]</f>
        <v>4</v>
      </c>
      <c r="L47" s="3"/>
      <c r="M47" s="3">
        <v>208000</v>
      </c>
      <c r="O47"/>
    </row>
    <row r="48" spans="1:15" x14ac:dyDescent="0.35">
      <c r="A48" t="s">
        <v>94</v>
      </c>
      <c r="B48" t="s">
        <v>1</v>
      </c>
      <c r="C48" t="s">
        <v>280</v>
      </c>
      <c r="D48" t="s">
        <v>282</v>
      </c>
      <c r="E48" s="1">
        <v>45306</v>
      </c>
      <c r="F48" s="2">
        <v>6248360</v>
      </c>
      <c r="G48" s="3">
        <f>Table6[[#This Row],[ Nombre d''unités projetées avec le programme]]-Table6[[#This Row],[Nombre d''unités projetées grâce au programme]]</f>
        <v>783</v>
      </c>
      <c r="H48" s="3">
        <f>Table6[[#This Row],[ Nombre d''unités projetées avec le programme (au 31 mars 2025)]]-Table6[[#This Row],[Nombre d''unités projetées supplémentaires ]]</f>
        <v>951</v>
      </c>
      <c r="I48" s="3">
        <v>168</v>
      </c>
      <c r="J48" s="3">
        <v>951</v>
      </c>
      <c r="K48" s="3">
        <f>Table6[[#This Row],[ Nombre d''unités projetées avec le programme (au 31 mars 2025)]]-Table6[[#This Row],[Nombre d''unités projetées sans le programme]]</f>
        <v>168</v>
      </c>
      <c r="L48" s="3"/>
      <c r="M48" s="3">
        <v>6248360.4000000004</v>
      </c>
      <c r="O48"/>
    </row>
    <row r="49" spans="1:15" x14ac:dyDescent="0.35">
      <c r="A49" t="s">
        <v>95</v>
      </c>
      <c r="B49" t="s">
        <v>1</v>
      </c>
      <c r="C49" t="s">
        <v>281</v>
      </c>
      <c r="D49" t="s">
        <v>282</v>
      </c>
      <c r="E49" s="1">
        <v>45316</v>
      </c>
      <c r="F49" s="2">
        <v>1925676</v>
      </c>
      <c r="G49" s="3">
        <f>Table6[[#This Row],[ Nombre d''unités projetées avec le programme]]-Table6[[#This Row],[Nombre d''unités projetées grâce au programme]]</f>
        <v>24</v>
      </c>
      <c r="H49" s="3">
        <f>Table6[[#This Row],[ Nombre d''unités projetées avec le programme (au 31 mars 2025)]]-Table6[[#This Row],[Nombre d''unités projetées supplémentaires ]]</f>
        <v>73</v>
      </c>
      <c r="I49" s="3">
        <v>49</v>
      </c>
      <c r="J49" s="3">
        <v>73</v>
      </c>
      <c r="K49" s="3">
        <f>Table6[[#This Row],[ Nombre d''unités projetées avec le programme (au 31 mars 2025)]]-Table6[[#This Row],[Nombre d''unités projetées sans le programme]]</f>
        <v>49</v>
      </c>
      <c r="L49" s="3"/>
      <c r="M49" s="3">
        <v>1925676</v>
      </c>
      <c r="O49"/>
    </row>
    <row r="50" spans="1:15" x14ac:dyDescent="0.35">
      <c r="A50" t="s">
        <v>98</v>
      </c>
      <c r="B50" t="s">
        <v>1</v>
      </c>
      <c r="C50" t="s">
        <v>281</v>
      </c>
      <c r="D50" t="s">
        <v>283</v>
      </c>
      <c r="E50" s="1">
        <v>45282</v>
      </c>
      <c r="F50" s="2">
        <v>5315182</v>
      </c>
      <c r="G50" s="3">
        <f>Table6[[#This Row],[ Nombre d''unités projetées avec le programme]]-Table6[[#This Row],[Nombre d''unités projetées grâce au programme]]</f>
        <v>144</v>
      </c>
      <c r="H50" s="3">
        <f>Table6[[#This Row],[ Nombre d''unités projetées avec le programme (au 31 mars 2025)]]-Table6[[#This Row],[Nombre d''unités projetées supplémentaires ]]</f>
        <v>232</v>
      </c>
      <c r="I50" s="3">
        <v>88</v>
      </c>
      <c r="J50" s="3">
        <v>232</v>
      </c>
      <c r="K50" s="3">
        <f>Table6[[#This Row],[ Nombre d''unités projetées avec le programme (au 31 mars 2025)]]-Table6[[#This Row],[Nombre d''unités projetées sans le programme]]</f>
        <v>88</v>
      </c>
      <c r="L50" s="3"/>
      <c r="M50" s="3">
        <v>5315182.4000000004</v>
      </c>
      <c r="O50"/>
    </row>
    <row r="51" spans="1:15" x14ac:dyDescent="0.35">
      <c r="A51" t="s">
        <v>96</v>
      </c>
      <c r="B51" t="s">
        <v>1</v>
      </c>
      <c r="C51" t="s">
        <v>281</v>
      </c>
      <c r="D51" t="s">
        <v>282</v>
      </c>
      <c r="E51" s="1">
        <v>45322</v>
      </c>
      <c r="F51" s="2">
        <v>664200</v>
      </c>
      <c r="G51" s="3">
        <f>Table6[[#This Row],[ Nombre d''unités projetées avec le programme]]-Table6[[#This Row],[Nombre d''unités projetées grâce au programme]]</f>
        <v>170</v>
      </c>
      <c r="H51" s="3">
        <f>Table6[[#This Row],[ Nombre d''unités projetées avec le programme (au 31 mars 2025)]]-Table6[[#This Row],[Nombre d''unités projetées supplémentaires ]]</f>
        <v>190</v>
      </c>
      <c r="I51" s="3">
        <v>20</v>
      </c>
      <c r="J51" s="3">
        <v>192</v>
      </c>
      <c r="K51" s="3">
        <f>Table6[[#This Row],[ Nombre d''unités projetées avec le programme (au 31 mars 2025)]]-Table6[[#This Row],[Nombre d''unités projetées sans le programme]]</f>
        <v>22</v>
      </c>
      <c r="L51" s="3">
        <v>2</v>
      </c>
      <c r="M51" s="3">
        <v>728200</v>
      </c>
      <c r="O51"/>
    </row>
    <row r="52" spans="1:15" x14ac:dyDescent="0.35">
      <c r="A52" t="s">
        <v>97</v>
      </c>
      <c r="B52" t="s">
        <v>1</v>
      </c>
      <c r="C52" t="s">
        <v>281</v>
      </c>
      <c r="D52" t="s">
        <v>283</v>
      </c>
      <c r="E52" s="1">
        <v>45322</v>
      </c>
      <c r="F52" s="2">
        <v>1552000</v>
      </c>
      <c r="G52" s="3">
        <f>Table6[[#This Row],[ Nombre d''unités projetées avec le programme]]-Table6[[#This Row],[Nombre d''unités projetées grâce au programme]]</f>
        <v>9</v>
      </c>
      <c r="H52" s="3">
        <f>Table6[[#This Row],[ Nombre d''unités projetées avec le programme (au 31 mars 2025)]]-Table6[[#This Row],[Nombre d''unités projetées supplémentaires ]]</f>
        <v>34</v>
      </c>
      <c r="I52" s="3">
        <v>25</v>
      </c>
      <c r="J52" s="3">
        <v>34</v>
      </c>
      <c r="K52" s="3">
        <f>Table6[[#This Row],[ Nombre d''unités projetées avec le programme (au 31 mars 2025)]]-Table6[[#This Row],[Nombre d''unités projetées sans le programme]]</f>
        <v>25</v>
      </c>
      <c r="L52" s="3"/>
      <c r="M52" s="3">
        <v>1552000</v>
      </c>
      <c r="O52"/>
    </row>
    <row r="53" spans="1:15" x14ac:dyDescent="0.35">
      <c r="A53" t="s">
        <v>93</v>
      </c>
      <c r="B53" t="s">
        <v>1</v>
      </c>
      <c r="C53" t="s">
        <v>280</v>
      </c>
      <c r="D53" t="s">
        <v>282</v>
      </c>
      <c r="E53" s="1">
        <v>45058</v>
      </c>
      <c r="F53" s="2">
        <v>122429654</v>
      </c>
      <c r="G53" s="3">
        <f>Table6[[#This Row],[ Nombre d''unités projetées avec le programme]]-Table6[[#This Row],[Nombre d''unités projetées grâce au programme]]</f>
        <v>10935</v>
      </c>
      <c r="H53" s="3">
        <f>Table6[[#This Row],[ Nombre d''unités projetées avec le programme (au 31 mars 2025)]]-Table6[[#This Row],[Nombre d''unités projetées supplémentaires ]]</f>
        <v>14101</v>
      </c>
      <c r="I53" s="3">
        <v>3166</v>
      </c>
      <c r="J53" s="3">
        <v>14101</v>
      </c>
      <c r="K53" s="3">
        <f>Table6[[#This Row],[ Nombre d''unités projetées avec le programme (au 31 mars 2025)]]-Table6[[#This Row],[Nombre d''unités projetées sans le programme]]</f>
        <v>3166</v>
      </c>
      <c r="L53" s="3"/>
      <c r="M53" s="3">
        <v>122429654</v>
      </c>
      <c r="O53"/>
    </row>
    <row r="54" spans="1:15" x14ac:dyDescent="0.35">
      <c r="A54" t="s">
        <v>119</v>
      </c>
      <c r="B54" t="s">
        <v>274</v>
      </c>
      <c r="C54" t="s">
        <v>281</v>
      </c>
      <c r="D54" t="s">
        <v>283</v>
      </c>
      <c r="E54" s="1">
        <v>45293</v>
      </c>
      <c r="F54" s="2">
        <v>767000</v>
      </c>
      <c r="G54" s="3">
        <f>Table6[[#This Row],[ Nombre d''unités projetées avec le programme]]-Table6[[#This Row],[Nombre d''unités projetées grâce au programme]]</f>
        <v>18</v>
      </c>
      <c r="H54" s="3">
        <f>Table6[[#This Row],[ Nombre d''unités projetées avec le programme (au 31 mars 2025)]]-Table6[[#This Row],[Nombre d''unités projetées supplémentaires ]]</f>
        <v>31</v>
      </c>
      <c r="I54" s="3">
        <v>13</v>
      </c>
      <c r="J54" s="3">
        <v>32</v>
      </c>
      <c r="K54" s="3">
        <f>Table6[[#This Row],[ Nombre d''unités projetées avec le programme (au 31 mars 2025)]]-Table6[[#This Row],[Nombre d''unités projetées sans le programme]]</f>
        <v>14</v>
      </c>
      <c r="L54" s="3">
        <v>1</v>
      </c>
      <c r="M54" s="3">
        <v>838000</v>
      </c>
      <c r="O54"/>
    </row>
    <row r="55" spans="1:15" x14ac:dyDescent="0.35">
      <c r="A55" t="s">
        <v>109</v>
      </c>
      <c r="B55" t="s">
        <v>274</v>
      </c>
      <c r="C55" t="s">
        <v>280</v>
      </c>
      <c r="D55" t="s">
        <v>282</v>
      </c>
      <c r="E55" s="1">
        <v>45322</v>
      </c>
      <c r="F55" s="2">
        <v>4533972</v>
      </c>
      <c r="G55" s="3">
        <f>Table6[[#This Row],[ Nombre d''unités projetées avec le programme]]-Table6[[#This Row],[Nombre d''unités projetées grâce au programme]]</f>
        <v>64</v>
      </c>
      <c r="H55" s="3">
        <f>Table6[[#This Row],[ Nombre d''unités projetées avec le programme (au 31 mars 2025)]]-Table6[[#This Row],[Nombre d''unités projetées supplémentaires ]]</f>
        <v>195</v>
      </c>
      <c r="I55" s="3">
        <v>131</v>
      </c>
      <c r="J55" s="3">
        <v>195</v>
      </c>
      <c r="K55" s="3">
        <f>Table6[[#This Row],[ Nombre d''unités projetées avec le programme (au 31 mars 2025)]]-Table6[[#This Row],[Nombre d''unités projetées sans le programme]]</f>
        <v>131</v>
      </c>
      <c r="L55" s="3"/>
      <c r="M55" s="3">
        <v>4533971.5</v>
      </c>
      <c r="O55"/>
    </row>
    <row r="56" spans="1:15" x14ac:dyDescent="0.35">
      <c r="A56" t="s">
        <v>111</v>
      </c>
      <c r="B56" t="s">
        <v>274</v>
      </c>
      <c r="C56" t="s">
        <v>281</v>
      </c>
      <c r="D56" t="s">
        <v>282</v>
      </c>
      <c r="E56" s="1">
        <v>45306</v>
      </c>
      <c r="F56" s="2">
        <v>2006357</v>
      </c>
      <c r="G56" s="3">
        <f>Table6[[#This Row],[ Nombre d''unités projetées avec le programme]]-Table6[[#This Row],[Nombre d''unités projetées grâce au programme]]</f>
        <v>335</v>
      </c>
      <c r="H56" s="3">
        <f>Table6[[#This Row],[ Nombre d''unités projetées avec le programme (au 31 mars 2025)]]-Table6[[#This Row],[Nombre d''unités projetées supplémentaires ]]</f>
        <v>388</v>
      </c>
      <c r="I56" s="3">
        <v>53</v>
      </c>
      <c r="J56" s="3">
        <v>388</v>
      </c>
      <c r="K56" s="3">
        <f>Table6[[#This Row],[ Nombre d''unités projetées avec le programme (au 31 mars 2025)]]-Table6[[#This Row],[Nombre d''unités projetées sans le programme]]</f>
        <v>53</v>
      </c>
      <c r="L56" s="3"/>
      <c r="M56" s="3">
        <v>2006357.2</v>
      </c>
      <c r="O56"/>
    </row>
    <row r="57" spans="1:15" x14ac:dyDescent="0.35">
      <c r="A57" t="s">
        <v>114</v>
      </c>
      <c r="B57" t="s">
        <v>274</v>
      </c>
      <c r="C57" t="s">
        <v>281</v>
      </c>
      <c r="D57" t="s">
        <v>282</v>
      </c>
      <c r="E57" s="1">
        <v>45322</v>
      </c>
      <c r="F57" s="2">
        <v>2695197</v>
      </c>
      <c r="G57" s="3">
        <f>Table6[[#This Row],[ Nombre d''unités projetées avec le programme]]-Table6[[#This Row],[Nombre d''unités projetées grâce au programme]]</f>
        <v>57</v>
      </c>
      <c r="H57" s="3">
        <f>Table6[[#This Row],[ Nombre d''unités projetées avec le programme (au 31 mars 2025)]]-Table6[[#This Row],[Nombre d''unités projetées supplémentaires ]]</f>
        <v>137</v>
      </c>
      <c r="I57" s="3">
        <v>80</v>
      </c>
      <c r="J57" s="3">
        <v>144</v>
      </c>
      <c r="K57" s="3">
        <f>Table6[[#This Row],[ Nombre d''unités projetées avec le programme (au 31 mars 2025)]]-Table6[[#This Row],[Nombre d''unités projetées sans le programme]]</f>
        <v>87</v>
      </c>
      <c r="L57" s="3">
        <v>7</v>
      </c>
      <c r="M57" s="3">
        <v>2964197.1</v>
      </c>
      <c r="O57"/>
    </row>
    <row r="58" spans="1:15" x14ac:dyDescent="0.35">
      <c r="A58" t="s">
        <v>112</v>
      </c>
      <c r="B58" t="s">
        <v>274</v>
      </c>
      <c r="C58" t="s">
        <v>281</v>
      </c>
      <c r="D58" t="s">
        <v>282</v>
      </c>
      <c r="E58" s="1">
        <v>45322</v>
      </c>
      <c r="F58" s="2">
        <v>3849716</v>
      </c>
      <c r="G58" s="3">
        <f>Table6[[#This Row],[ Nombre d''unités projetées avec le programme]]-Table6[[#This Row],[Nombre d''unités projetées grâce au programme]]</f>
        <v>121</v>
      </c>
      <c r="H58" s="3">
        <f>Table6[[#This Row],[ Nombre d''unités projetées avec le programme (au 31 mars 2025)]]-Table6[[#This Row],[Nombre d''unités projetées supplémentaires ]]</f>
        <v>227</v>
      </c>
      <c r="I58" s="3">
        <v>106</v>
      </c>
      <c r="J58" s="3">
        <v>227</v>
      </c>
      <c r="K58" s="3">
        <f>Table6[[#This Row],[ Nombre d''unités projetées avec le programme (au 31 mars 2025)]]-Table6[[#This Row],[Nombre d''unités projetées sans le programme]]</f>
        <v>106</v>
      </c>
      <c r="L58" s="3"/>
      <c r="M58" s="3">
        <v>3849716.4</v>
      </c>
      <c r="O58"/>
    </row>
    <row r="59" spans="1:15" x14ac:dyDescent="0.35">
      <c r="A59" t="s">
        <v>108</v>
      </c>
      <c r="B59" t="s">
        <v>274</v>
      </c>
      <c r="C59" t="s">
        <v>280</v>
      </c>
      <c r="D59" t="s">
        <v>282</v>
      </c>
      <c r="E59" s="1">
        <v>45322</v>
      </c>
      <c r="F59" s="2">
        <v>3012000</v>
      </c>
      <c r="G59" s="3">
        <f>Table6[[#This Row],[ Nombre d''unités projetées avec le programme]]-Table6[[#This Row],[Nombre d''unités projetées grâce au programme]]</f>
        <v>64</v>
      </c>
      <c r="H59" s="3">
        <f>Table6[[#This Row],[ Nombre d''unités projetées avec le programme (au 31 mars 2025)]]-Table6[[#This Row],[Nombre d''unités projetées supplémentaires ]]</f>
        <v>160</v>
      </c>
      <c r="I59" s="3">
        <v>96</v>
      </c>
      <c r="J59" s="3">
        <v>170</v>
      </c>
      <c r="K59" s="3">
        <f>Table6[[#This Row],[ Nombre d''unités projetées avec le programme (au 31 mars 2025)]]-Table6[[#This Row],[Nombre d''unités projetées sans le programme]]</f>
        <v>106</v>
      </c>
      <c r="L59" s="3">
        <v>10</v>
      </c>
      <c r="M59" s="3">
        <v>3332000</v>
      </c>
      <c r="O59"/>
    </row>
    <row r="60" spans="1:15" x14ac:dyDescent="0.35">
      <c r="A60" t="s">
        <v>102</v>
      </c>
      <c r="B60" t="s">
        <v>274</v>
      </c>
      <c r="C60" t="s">
        <v>280</v>
      </c>
      <c r="D60" t="s">
        <v>282</v>
      </c>
      <c r="E60" s="1">
        <v>45272</v>
      </c>
      <c r="F60" s="2">
        <v>10274119</v>
      </c>
      <c r="G60" s="3">
        <f>Table6[[#This Row],[ Nombre d''unités projetées avec le programme]]-Table6[[#This Row],[Nombre d''unités projetées grâce au programme]]</f>
        <v>2124</v>
      </c>
      <c r="H60" s="3">
        <f>Table6[[#This Row],[ Nombre d''unités projetées avec le programme (au 31 mars 2025)]]-Table6[[#This Row],[Nombre d''unités projetées supplémentaires ]]</f>
        <v>2411</v>
      </c>
      <c r="I60" s="3">
        <v>287</v>
      </c>
      <c r="J60" s="3">
        <v>2411</v>
      </c>
      <c r="K60" s="3">
        <f>Table6[[#This Row],[ Nombre d''unités projetées avec le programme (au 31 mars 2025)]]-Table6[[#This Row],[Nombre d''unités projetées sans le programme]]</f>
        <v>287</v>
      </c>
      <c r="L60" s="3"/>
      <c r="M60" s="3">
        <v>10274118.5</v>
      </c>
      <c r="O60"/>
    </row>
    <row r="61" spans="1:15" x14ac:dyDescent="0.35">
      <c r="A61" t="s">
        <v>107</v>
      </c>
      <c r="B61" t="s">
        <v>274</v>
      </c>
      <c r="C61" t="s">
        <v>280</v>
      </c>
      <c r="D61" t="s">
        <v>282</v>
      </c>
      <c r="E61" s="1">
        <v>45323</v>
      </c>
      <c r="F61" s="2">
        <v>9182647</v>
      </c>
      <c r="G61" s="3">
        <f>Table6[[#This Row],[ Nombre d''unités projetées avec le programme]]-Table6[[#This Row],[Nombre d''unités projetées grâce au programme]]</f>
        <v>839</v>
      </c>
      <c r="H61" s="3">
        <f>Table6[[#This Row],[ Nombre d''unités projetées avec le programme (au 31 mars 2025)]]-Table6[[#This Row],[Nombre d''unités projetées supplémentaires ]]</f>
        <v>1124</v>
      </c>
      <c r="I61" s="3">
        <v>285</v>
      </c>
      <c r="J61" s="3">
        <v>1158</v>
      </c>
      <c r="K61" s="3">
        <f>Table6[[#This Row],[ Nombre d''unités projetées avec le programme (au 31 mars 2025)]]-Table6[[#This Row],[Nombre d''unités projetées sans le programme]]</f>
        <v>319</v>
      </c>
      <c r="L61" s="3">
        <v>34</v>
      </c>
      <c r="M61" s="3">
        <v>10100646.800000001</v>
      </c>
      <c r="O61"/>
    </row>
    <row r="62" spans="1:15" x14ac:dyDescent="0.35">
      <c r="A62" t="s">
        <v>117</v>
      </c>
      <c r="B62" t="s">
        <v>274</v>
      </c>
      <c r="C62" t="s">
        <v>281</v>
      </c>
      <c r="D62" t="s">
        <v>282</v>
      </c>
      <c r="E62" s="1">
        <v>45317</v>
      </c>
      <c r="F62" s="2">
        <v>2886076</v>
      </c>
      <c r="G62" s="3">
        <f>Table6[[#This Row],[ Nombre d''unités projetées avec le programme]]-Table6[[#This Row],[Nombre d''unités projetées grâce au programme]]</f>
        <v>90</v>
      </c>
      <c r="H62" s="3">
        <f>Table6[[#This Row],[ Nombre d''unités projetées avec le programme (au 31 mars 2025)]]-Table6[[#This Row],[Nombre d''unités projetées supplémentaires ]]</f>
        <v>172</v>
      </c>
      <c r="I62" s="3">
        <v>82</v>
      </c>
      <c r="J62" s="3">
        <v>182</v>
      </c>
      <c r="K62" s="3">
        <f>Table6[[#This Row],[ Nombre d''unités projetées avec le programme (au 31 mars 2025)]]-Table6[[#This Row],[Nombre d''unités projetées sans le programme]]</f>
        <v>92</v>
      </c>
      <c r="L62" s="3">
        <v>10</v>
      </c>
      <c r="M62" s="3">
        <v>3170076</v>
      </c>
      <c r="O62"/>
    </row>
    <row r="63" spans="1:15" x14ac:dyDescent="0.35">
      <c r="A63" t="s">
        <v>116</v>
      </c>
      <c r="B63" t="s">
        <v>274</v>
      </c>
      <c r="C63" t="s">
        <v>281</v>
      </c>
      <c r="D63" t="s">
        <v>282</v>
      </c>
      <c r="E63" s="1">
        <v>45324</v>
      </c>
      <c r="F63" s="2">
        <v>840000</v>
      </c>
      <c r="G63" s="3">
        <f>Table6[[#This Row],[ Nombre d''unités projetées avec le programme]]-Table6[[#This Row],[Nombre d''unités projetées grâce au programme]]</f>
        <v>143</v>
      </c>
      <c r="H63" s="3">
        <f>Table6[[#This Row],[ Nombre d''unités projetées avec le programme (au 31 mars 2025)]]-Table6[[#This Row],[Nombre d''unités projetées supplémentaires ]]</f>
        <v>176</v>
      </c>
      <c r="I63" s="3">
        <v>33</v>
      </c>
      <c r="J63" s="3">
        <v>176</v>
      </c>
      <c r="K63" s="3">
        <f>Table6[[#This Row],[ Nombre d''unités projetées avec le programme (au 31 mars 2025)]]-Table6[[#This Row],[Nombre d''unités projetées sans le programme]]</f>
        <v>33</v>
      </c>
      <c r="L63" s="3"/>
      <c r="M63" s="3">
        <v>840000</v>
      </c>
      <c r="O63"/>
    </row>
    <row r="64" spans="1:15" x14ac:dyDescent="0.35">
      <c r="A64" t="s">
        <v>118</v>
      </c>
      <c r="B64" t="s">
        <v>274</v>
      </c>
      <c r="C64" t="s">
        <v>281</v>
      </c>
      <c r="D64" t="s">
        <v>285</v>
      </c>
      <c r="E64" s="1">
        <v>45316</v>
      </c>
      <c r="F64" s="2">
        <v>400000</v>
      </c>
      <c r="G64" s="3">
        <f>Table6[[#This Row],[ Nombre d''unités projetées avec le programme]]-Table6[[#This Row],[Nombre d''unités projetées grâce au programme]]</f>
        <v>3</v>
      </c>
      <c r="H64" s="3">
        <f>Table6[[#This Row],[ Nombre d''unités projetées avec le programme (au 31 mars 2025)]]-Table6[[#This Row],[Nombre d''unités projetées supplémentaires ]]</f>
        <v>13</v>
      </c>
      <c r="I64" s="3">
        <v>10</v>
      </c>
      <c r="J64" s="3">
        <v>13</v>
      </c>
      <c r="K64" s="3">
        <f>Table6[[#This Row],[ Nombre d''unités projetées avec le programme (au 31 mars 2025)]]-Table6[[#This Row],[Nombre d''unités projetées sans le programme]]</f>
        <v>10</v>
      </c>
      <c r="L64" s="3"/>
      <c r="M64" s="3">
        <v>400000</v>
      </c>
      <c r="O64"/>
    </row>
    <row r="65" spans="1:15" x14ac:dyDescent="0.35">
      <c r="A65" t="s">
        <v>106</v>
      </c>
      <c r="B65" t="s">
        <v>274</v>
      </c>
      <c r="C65" t="s">
        <v>280</v>
      </c>
      <c r="D65" t="s">
        <v>282</v>
      </c>
      <c r="E65" s="1">
        <v>45244</v>
      </c>
      <c r="F65" s="2">
        <v>15597510</v>
      </c>
      <c r="G65" s="3">
        <f>Table6[[#This Row],[ Nombre d''unités projetées avec le programme]]-Table6[[#This Row],[Nombre d''unités projetées grâce au programme]]</f>
        <v>2038</v>
      </c>
      <c r="H65" s="3">
        <f>Table6[[#This Row],[ Nombre d''unités projetées avec le programme (au 31 mars 2025)]]-Table6[[#This Row],[Nombre d''unités projetées supplémentaires ]]</f>
        <v>2529</v>
      </c>
      <c r="I65" s="3">
        <v>491</v>
      </c>
      <c r="J65" s="3">
        <f xml:space="preserve"> 2569</f>
        <v>2569</v>
      </c>
      <c r="K65" s="3">
        <f>Table6[[#This Row],[ Nombre d''unités projetées avec le programme (au 31 mars 2025)]]-Table6[[#This Row],[Nombre d''unités projetées sans le programme]]</f>
        <v>531</v>
      </c>
      <c r="L65" s="3">
        <v>40</v>
      </c>
      <c r="M65" s="3">
        <v>16877510</v>
      </c>
      <c r="O65"/>
    </row>
    <row r="66" spans="1:15" x14ac:dyDescent="0.35">
      <c r="A66" t="s">
        <v>115</v>
      </c>
      <c r="B66" t="s">
        <v>274</v>
      </c>
      <c r="C66" t="s">
        <v>281</v>
      </c>
      <c r="D66" t="s">
        <v>282</v>
      </c>
      <c r="E66" s="1">
        <v>45320</v>
      </c>
      <c r="F66" s="2">
        <v>2330500</v>
      </c>
      <c r="G66" s="3">
        <f>Table6[[#This Row],[ Nombre d''unités projetées avec le programme]]-Table6[[#This Row],[Nombre d''unités projetées grâce au programme]]</f>
        <v>60</v>
      </c>
      <c r="H66" s="3">
        <f>Table6[[#This Row],[ Nombre d''unités projetées avec le programme (au 31 mars 2025)]]-Table6[[#This Row],[Nombre d''unités projetées supplémentaires ]]</f>
        <v>125</v>
      </c>
      <c r="I66" s="3">
        <v>65</v>
      </c>
      <c r="J66" s="3">
        <v>125</v>
      </c>
      <c r="K66" s="3">
        <f>Table6[[#This Row],[ Nombre d''unités projetées avec le programme (au 31 mars 2025)]]-Table6[[#This Row],[Nombre d''unités projetées sans le programme]]</f>
        <v>65</v>
      </c>
      <c r="L66" s="3"/>
      <c r="M66" s="3">
        <v>2330500</v>
      </c>
      <c r="O66"/>
    </row>
    <row r="67" spans="1:15" x14ac:dyDescent="0.35">
      <c r="A67" t="s">
        <v>120</v>
      </c>
      <c r="B67" t="s">
        <v>274</v>
      </c>
      <c r="C67" t="s">
        <v>281</v>
      </c>
      <c r="D67" t="s">
        <v>283</v>
      </c>
      <c r="E67" s="1">
        <v>45536</v>
      </c>
      <c r="F67" s="2">
        <v>1063000</v>
      </c>
      <c r="G67" s="3">
        <f>Table6[[#This Row],[ Nombre d''unités projetées avec le programme]]-Table6[[#This Row],[Nombre d''unités projetées grâce au programme]]</f>
        <v>30</v>
      </c>
      <c r="H67" s="3">
        <f>Table6[[#This Row],[ Nombre d''unités projetées avec le programme (au 31 mars 2025)]]-Table6[[#This Row],[Nombre d''unités projetées supplémentaires ]]</f>
        <v>47</v>
      </c>
      <c r="I67" s="3">
        <v>17</v>
      </c>
      <c r="J67" s="3">
        <v>49</v>
      </c>
      <c r="K67" s="3">
        <f>Table6[[#This Row],[ Nombre d''unités projetées avec le programme (au 31 mars 2025)]]-Table6[[#This Row],[Nombre d''unités projetées sans le programme]]</f>
        <v>19</v>
      </c>
      <c r="L67" s="3">
        <v>2</v>
      </c>
      <c r="M67" s="3">
        <v>1205000</v>
      </c>
      <c r="O67"/>
    </row>
    <row r="68" spans="1:15" x14ac:dyDescent="0.35">
      <c r="A68" t="s">
        <v>110</v>
      </c>
      <c r="B68" t="s">
        <v>274</v>
      </c>
      <c r="C68" t="s">
        <v>281</v>
      </c>
      <c r="D68" t="s">
        <v>282</v>
      </c>
      <c r="E68" s="1">
        <v>45309</v>
      </c>
      <c r="F68" s="2">
        <v>1051143</v>
      </c>
      <c r="G68" s="3">
        <f>Table6[[#This Row],[ Nombre d''unités projetées avec le programme]]-Table6[[#This Row],[Nombre d''unités projetées grâce au programme]]</f>
        <v>93</v>
      </c>
      <c r="H68" s="3">
        <f>Table6[[#This Row],[ Nombre d''unités projetées avec le programme (au 31 mars 2025)]]-Table6[[#This Row],[Nombre d''unités projetées supplémentaires ]]</f>
        <v>123</v>
      </c>
      <c r="I68" s="3">
        <v>30</v>
      </c>
      <c r="J68" s="3">
        <v>123</v>
      </c>
      <c r="K68" s="3">
        <f>Table6[[#This Row],[ Nombre d''unités projetées avec le programme (au 31 mars 2025)]]-Table6[[#This Row],[Nombre d''unités projetées sans le programme]]</f>
        <v>30</v>
      </c>
      <c r="L68" s="3"/>
      <c r="M68" s="3">
        <v>1051143</v>
      </c>
      <c r="O68"/>
    </row>
    <row r="69" spans="1:15" x14ac:dyDescent="0.35">
      <c r="A69" t="s">
        <v>103</v>
      </c>
      <c r="B69" t="s">
        <v>274</v>
      </c>
      <c r="C69" t="s">
        <v>280</v>
      </c>
      <c r="D69" t="s">
        <v>282</v>
      </c>
      <c r="E69" s="1">
        <v>45338</v>
      </c>
      <c r="F69" s="2">
        <v>4954750</v>
      </c>
      <c r="G69" s="3">
        <f>Table6[[#This Row],[ Nombre d''unités projetées avec le programme]]-Table6[[#This Row],[Nombre d''unités projetées grâce au programme]]</f>
        <v>648</v>
      </c>
      <c r="H69" s="3">
        <f>Table6[[#This Row],[ Nombre d''unités projetées avec le programme (au 31 mars 2025)]]-Table6[[#This Row],[Nombre d''unités projetées supplémentaires ]]</f>
        <v>785</v>
      </c>
      <c r="I69" s="3">
        <v>137</v>
      </c>
      <c r="J69" s="3">
        <v>785</v>
      </c>
      <c r="K69" s="3">
        <f>Table6[[#This Row],[ Nombre d''unités projetées avec le programme (au 31 mars 2025)]]-Table6[[#This Row],[Nombre d''unités projetées sans le programme]]</f>
        <v>137</v>
      </c>
      <c r="L69" s="3"/>
      <c r="M69" s="3">
        <v>4954750</v>
      </c>
      <c r="O69"/>
    </row>
    <row r="70" spans="1:15" x14ac:dyDescent="0.35">
      <c r="A70" t="s">
        <v>113</v>
      </c>
      <c r="B70" t="s">
        <v>274</v>
      </c>
      <c r="C70" t="s">
        <v>281</v>
      </c>
      <c r="D70" t="s">
        <v>282</v>
      </c>
      <c r="E70" s="1">
        <v>45322</v>
      </c>
      <c r="F70" s="2">
        <v>3215171</v>
      </c>
      <c r="G70" s="3">
        <f>Table6[[#This Row],[ Nombre d''unités projetées avec le programme]]-Table6[[#This Row],[Nombre d''unités projetées grâce au programme]]</f>
        <v>186</v>
      </c>
      <c r="H70" s="3">
        <f>Table6[[#This Row],[ Nombre d''unités projetées avec le programme (au 31 mars 2025)]]-Table6[[#This Row],[Nombre d''unités projetées supplémentaires ]]</f>
        <v>290</v>
      </c>
      <c r="I70" s="3">
        <v>104</v>
      </c>
      <c r="J70" s="3">
        <v>290</v>
      </c>
      <c r="K70" s="3">
        <f>Table6[[#This Row],[ Nombre d''unités projetées avec le programme (au 31 mars 2025)]]-Table6[[#This Row],[Nombre d''unités projetées sans le programme]]</f>
        <v>104</v>
      </c>
      <c r="L70" s="3"/>
      <c r="M70" s="3">
        <v>3215171</v>
      </c>
      <c r="O70"/>
    </row>
    <row r="71" spans="1:15" x14ac:dyDescent="0.35">
      <c r="A71" t="s">
        <v>104</v>
      </c>
      <c r="B71" t="s">
        <v>274</v>
      </c>
      <c r="C71" t="s">
        <v>280</v>
      </c>
      <c r="D71" t="s">
        <v>282</v>
      </c>
      <c r="E71" s="1">
        <v>45537</v>
      </c>
      <c r="F71" s="2">
        <v>2475512</v>
      </c>
      <c r="G71" s="3">
        <f>Table6[[#This Row],[ Nombre d''unités projetées avec le programme]]-Table6[[#This Row],[Nombre d''unités projetées grâce au programme]]</f>
        <v>242</v>
      </c>
      <c r="H71" s="3">
        <f>Table6[[#This Row],[ Nombre d''unités projetées avec le programme (au 31 mars 2025)]]-Table6[[#This Row],[Nombre d''unités projetées supplémentaires ]]</f>
        <v>302</v>
      </c>
      <c r="I71" s="3">
        <v>60</v>
      </c>
      <c r="J71" s="3">
        <v>302</v>
      </c>
      <c r="K71" s="3">
        <f>Table6[[#This Row],[ Nombre d''unités projetées avec le programme (au 31 mars 2025)]]-Table6[[#This Row],[Nombre d''unités projetées sans le programme]]</f>
        <v>60</v>
      </c>
      <c r="L71" s="3"/>
      <c r="M71" s="3">
        <v>2166072.65</v>
      </c>
      <c r="O71"/>
    </row>
    <row r="72" spans="1:15" x14ac:dyDescent="0.35">
      <c r="A72" t="s">
        <v>105</v>
      </c>
      <c r="B72" t="s">
        <v>274</v>
      </c>
      <c r="C72" t="s">
        <v>280</v>
      </c>
      <c r="D72" t="s">
        <v>282</v>
      </c>
      <c r="E72" s="1">
        <v>45322</v>
      </c>
      <c r="F72" s="2">
        <v>4065010</v>
      </c>
      <c r="G72" s="3">
        <f>Table6[[#This Row],[ Nombre d''unités projetées avec le programme]]-Table6[[#This Row],[Nombre d''unités projetées grâce au programme]]</f>
        <v>88</v>
      </c>
      <c r="H72" s="3">
        <f>Table6[[#This Row],[ Nombre d''unités projetées avec le programme (au 31 mars 2025)]]-Table6[[#This Row],[Nombre d''unités projetées supplémentaires ]]</f>
        <v>220</v>
      </c>
      <c r="I72" s="3">
        <v>132</v>
      </c>
      <c r="J72" s="3">
        <v>230</v>
      </c>
      <c r="K72" s="3">
        <f>Table6[[#This Row],[ Nombre d''unités projetées avec le programme (au 31 mars 2025)]]-Table6[[#This Row],[Nombre d''unités projetées sans le programme]]</f>
        <v>142</v>
      </c>
      <c r="L72" s="3">
        <v>10</v>
      </c>
      <c r="M72" s="3">
        <v>4480010</v>
      </c>
      <c r="O72"/>
    </row>
    <row r="73" spans="1:15" x14ac:dyDescent="0.35">
      <c r="A73" t="s">
        <v>128</v>
      </c>
      <c r="B73" t="s">
        <v>275</v>
      </c>
      <c r="C73" t="s">
        <v>280</v>
      </c>
      <c r="D73" t="s">
        <v>282</v>
      </c>
      <c r="E73" s="1">
        <v>45628</v>
      </c>
      <c r="F73" s="2">
        <v>6142076</v>
      </c>
      <c r="G73" s="3">
        <f>Table6[[#This Row],[ Nombre d''unités projetées avec le programme]]-Table6[[#This Row],[Nombre d''unités projetées grâce au programme]]</f>
        <v>203</v>
      </c>
      <c r="H73" s="3">
        <f>Table6[[#This Row],[ Nombre d''unités projetées avec le programme (au 31 mars 2025)]]-Table6[[#This Row],[Nombre d''unités projetées supplémentaires ]]</f>
        <v>386</v>
      </c>
      <c r="I73" s="3">
        <v>183</v>
      </c>
      <c r="J73" s="3">
        <v>386</v>
      </c>
      <c r="K73" s="3">
        <f>Table6[[#This Row],[ Nombre d''unités projetées avec le programme (au 31 mars 2025)]]-Table6[[#This Row],[Nombre d''unités projetées sans le programme]]</f>
        <v>183</v>
      </c>
      <c r="L73" s="3"/>
      <c r="M73" s="3">
        <v>6142076</v>
      </c>
      <c r="O73"/>
    </row>
    <row r="74" spans="1:15" x14ac:dyDescent="0.35">
      <c r="A74" t="s">
        <v>129</v>
      </c>
      <c r="B74" t="s">
        <v>275</v>
      </c>
      <c r="C74" t="s">
        <v>280</v>
      </c>
      <c r="D74" t="s">
        <v>282</v>
      </c>
      <c r="E74" s="1">
        <v>45475</v>
      </c>
      <c r="F74" s="2">
        <v>10400830</v>
      </c>
      <c r="G74" s="3">
        <f>Table6[[#This Row],[ Nombre d''unités projetées avec le programme]]-Table6[[#This Row],[Nombre d''unités projetées grâce au programme]]</f>
        <v>702</v>
      </c>
      <c r="H74" s="3">
        <f>Table6[[#This Row],[ Nombre d''unités projetées avec le programme (au 31 mars 2025)]]-Table6[[#This Row],[Nombre d''unités projetées supplémentaires ]]</f>
        <v>987</v>
      </c>
      <c r="I74" s="3">
        <v>285</v>
      </c>
      <c r="J74" s="3">
        <v>987</v>
      </c>
      <c r="K74" s="3">
        <f>Table6[[#This Row],[ Nombre d''unités projetées avec le programme (au 31 mars 2025)]]-Table6[[#This Row],[Nombre d''unités projetées sans le programme]]</f>
        <v>285</v>
      </c>
      <c r="L74" s="3"/>
      <c r="M74" s="3">
        <v>10400829.9</v>
      </c>
      <c r="O74"/>
    </row>
    <row r="75" spans="1:15" x14ac:dyDescent="0.35">
      <c r="A75" t="s">
        <v>131</v>
      </c>
      <c r="B75" t="s">
        <v>275</v>
      </c>
      <c r="C75" t="s">
        <v>281</v>
      </c>
      <c r="D75" t="s">
        <v>282</v>
      </c>
      <c r="E75" s="1">
        <v>45475</v>
      </c>
      <c r="F75" s="2">
        <v>3374631</v>
      </c>
      <c r="G75" s="3">
        <f>Table6[[#This Row],[ Nombre d''unités projetées avec le programme]]-Table6[[#This Row],[Nombre d''unités projetées grâce au programme]]</f>
        <v>72</v>
      </c>
      <c r="H75" s="3">
        <f>Table6[[#This Row],[ Nombre d''unités projetées avec le programme (au 31 mars 2025)]]-Table6[[#This Row],[Nombre d''unités projetées supplémentaires ]]</f>
        <v>164</v>
      </c>
      <c r="I75" s="3">
        <v>92</v>
      </c>
      <c r="J75" s="3">
        <v>164</v>
      </c>
      <c r="K75" s="3">
        <f>Table6[[#This Row],[ Nombre d''unités projetées avec le programme (au 31 mars 2025)]]-Table6[[#This Row],[Nombre d''unités projetées sans le programme]]</f>
        <v>92</v>
      </c>
      <c r="L75" s="3"/>
      <c r="M75" s="3">
        <v>3374631.2</v>
      </c>
      <c r="O75"/>
    </row>
    <row r="76" spans="1:15" x14ac:dyDescent="0.35">
      <c r="A76" t="s">
        <v>133</v>
      </c>
      <c r="B76" t="s">
        <v>275</v>
      </c>
      <c r="C76" t="s">
        <v>281</v>
      </c>
      <c r="D76" t="s">
        <v>282</v>
      </c>
      <c r="E76" s="1">
        <v>45322</v>
      </c>
      <c r="F76" s="2">
        <v>798300</v>
      </c>
      <c r="G76" s="3">
        <f>Table6[[#This Row],[ Nombre d''unités projetées avec le programme]]-Table6[[#This Row],[Nombre d''unités projetées grâce au programme]]</f>
        <v>18</v>
      </c>
      <c r="H76" s="3">
        <f>Table6[[#This Row],[ Nombre d''unités projetées avec le programme (au 31 mars 2025)]]-Table6[[#This Row],[Nombre d''unités projetées supplémentaires ]]</f>
        <v>36</v>
      </c>
      <c r="I76" s="3">
        <v>18</v>
      </c>
      <c r="J76" s="3">
        <v>36</v>
      </c>
      <c r="K76" s="3">
        <f>Table6[[#This Row],[ Nombre d''unités projetées avec le programme (au 31 mars 2025)]]-Table6[[#This Row],[Nombre d''unités projetées sans le programme]]</f>
        <v>18</v>
      </c>
      <c r="L76" s="3"/>
      <c r="M76" s="3">
        <v>798300</v>
      </c>
      <c r="O76"/>
    </row>
    <row r="77" spans="1:15" x14ac:dyDescent="0.35">
      <c r="A77" t="s">
        <v>127</v>
      </c>
      <c r="B77" t="s">
        <v>275</v>
      </c>
      <c r="C77" t="s">
        <v>280</v>
      </c>
      <c r="D77" t="s">
        <v>282</v>
      </c>
      <c r="E77" s="1">
        <v>45338</v>
      </c>
      <c r="F77" s="2">
        <v>4350000</v>
      </c>
      <c r="G77" s="3">
        <f>Table6[[#This Row],[ Nombre d''unités projetées avec le programme]]-Table6[[#This Row],[Nombre d''unités projetées grâce au programme]]</f>
        <v>90</v>
      </c>
      <c r="H77" s="3">
        <f>Table6[[#This Row],[ Nombre d''unités projetées avec le programme (au 31 mars 2025)]]-Table6[[#This Row],[Nombre d''unités projetées supplémentaires ]]</f>
        <v>200</v>
      </c>
      <c r="I77" s="3">
        <v>110</v>
      </c>
      <c r="J77" s="3">
        <v>200</v>
      </c>
      <c r="K77" s="3">
        <f>Table6[[#This Row],[ Nombre d''unités projetées avec le programme (au 31 mars 2025)]]-Table6[[#This Row],[Nombre d''unités projetées sans le programme]]</f>
        <v>110</v>
      </c>
      <c r="L77" s="3"/>
      <c r="M77" s="3">
        <v>4350000</v>
      </c>
      <c r="O77"/>
    </row>
    <row r="78" spans="1:15" x14ac:dyDescent="0.35">
      <c r="A78" t="s">
        <v>126</v>
      </c>
      <c r="B78" t="s">
        <v>275</v>
      </c>
      <c r="C78" t="s">
        <v>280</v>
      </c>
      <c r="D78" t="s">
        <v>282</v>
      </c>
      <c r="E78" s="1">
        <v>45338</v>
      </c>
      <c r="F78" s="2">
        <v>4606144</v>
      </c>
      <c r="G78" s="3">
        <f>Table6[[#This Row],[ Nombre d''unités projetées avec le programme]]-Table6[[#This Row],[Nombre d''unités projetées grâce au programme]]</f>
        <v>53</v>
      </c>
      <c r="H78" s="3">
        <f>Table6[[#This Row],[ Nombre d''unités projetées avec le programme (au 31 mars 2025)]]-Table6[[#This Row],[Nombre d''unités projetées supplémentaires ]]</f>
        <v>198</v>
      </c>
      <c r="I78" s="3">
        <v>145</v>
      </c>
      <c r="J78" s="3">
        <v>198</v>
      </c>
      <c r="K78" s="3">
        <f>Table6[[#This Row],[ Nombre d''unités projetées avec le programme (au 31 mars 2025)]]-Table6[[#This Row],[Nombre d''unités projetées sans le programme]]</f>
        <v>145</v>
      </c>
      <c r="L78" s="3"/>
      <c r="M78" s="3">
        <v>4606144.4000000004</v>
      </c>
      <c r="O78"/>
    </row>
    <row r="79" spans="1:15" x14ac:dyDescent="0.35">
      <c r="A79" t="s">
        <v>130</v>
      </c>
      <c r="B79" t="s">
        <v>275</v>
      </c>
      <c r="C79" t="s">
        <v>281</v>
      </c>
      <c r="D79" t="s">
        <v>282</v>
      </c>
      <c r="E79" s="1">
        <v>45338</v>
      </c>
      <c r="F79" s="2">
        <v>500000</v>
      </c>
      <c r="G79" s="3">
        <f>Table6[[#This Row],[ Nombre d''unités projetées avec le programme]]-Table6[[#This Row],[Nombre d''unités projetées grâce au programme]]</f>
        <v>9</v>
      </c>
      <c r="H79" s="3">
        <f>Table6[[#This Row],[ Nombre d''unités projetées avec le programme (au 31 mars 2025)]]-Table6[[#This Row],[Nombre d''unités projetées supplémentaires ]]</f>
        <v>31</v>
      </c>
      <c r="I79" s="3">
        <v>22</v>
      </c>
      <c r="J79" s="3">
        <v>31</v>
      </c>
      <c r="K79" s="3">
        <f>Table6[[#This Row],[ Nombre d''unités projetées avec le programme (au 31 mars 2025)]]-Table6[[#This Row],[Nombre d''unités projetées sans le programme]]</f>
        <v>22</v>
      </c>
      <c r="L79" s="3"/>
      <c r="M79" s="3">
        <v>500000</v>
      </c>
      <c r="O79"/>
    </row>
    <row r="80" spans="1:15" x14ac:dyDescent="0.35">
      <c r="A80" t="s">
        <v>132</v>
      </c>
      <c r="B80" t="s">
        <v>275</v>
      </c>
      <c r="C80" t="s">
        <v>281</v>
      </c>
      <c r="D80" t="s">
        <v>282</v>
      </c>
      <c r="E80" s="1">
        <v>45343</v>
      </c>
      <c r="F80" s="2">
        <v>896015</v>
      </c>
      <c r="G80" s="3">
        <f>Table6[[#This Row],[ Nombre d''unités projetées avec le programme]]-Table6[[#This Row],[Nombre d''unités projetées grâce au programme]]</f>
        <v>4</v>
      </c>
      <c r="H80" s="3">
        <f>Table6[[#This Row],[ Nombre d''unités projetées avec le programme (au 31 mars 2025)]]-Table6[[#This Row],[Nombre d''unités projetées supplémentaires ]]</f>
        <v>24</v>
      </c>
      <c r="I80" s="3">
        <v>20</v>
      </c>
      <c r="J80" s="3">
        <v>24</v>
      </c>
      <c r="K80" s="3">
        <f>Table6[[#This Row],[ Nombre d''unités projetées avec le programme (au 31 mars 2025)]]-Table6[[#This Row],[Nombre d''unités projetées sans le programme]]</f>
        <v>20</v>
      </c>
      <c r="L80" s="3"/>
      <c r="M80" s="3">
        <v>896015.2</v>
      </c>
      <c r="O80"/>
    </row>
    <row r="81" spans="1:15" x14ac:dyDescent="0.35">
      <c r="A81" t="s">
        <v>136</v>
      </c>
      <c r="B81" t="s">
        <v>276</v>
      </c>
      <c r="C81" t="s">
        <v>281</v>
      </c>
      <c r="D81" t="s">
        <v>282</v>
      </c>
      <c r="E81" s="1">
        <v>45280</v>
      </c>
      <c r="F81" s="2">
        <v>8429601</v>
      </c>
      <c r="G81" s="3">
        <f>Table6[[#This Row],[ Nombre d''unités projetées avec le programme]]-Table6[[#This Row],[Nombre d''unités projetées grâce au programme]]</f>
        <v>215</v>
      </c>
      <c r="H81" s="3">
        <f>Table6[[#This Row],[ Nombre d''unités projetées avec le programme (au 31 mars 2025)]]-Table6[[#This Row],[Nombre d''unités projetées supplémentaires ]]</f>
        <v>369</v>
      </c>
      <c r="I81" s="3">
        <v>154</v>
      </c>
      <c r="J81" s="3">
        <v>369</v>
      </c>
      <c r="K81" s="3">
        <f>Table6[[#This Row],[ Nombre d''unités projetées avec le programme (au 31 mars 2025)]]-Table6[[#This Row],[Nombre d''unités projetées sans le programme]]</f>
        <v>154</v>
      </c>
      <c r="L81" s="3"/>
      <c r="M81" s="3">
        <v>8429600.6999999993</v>
      </c>
      <c r="O81"/>
    </row>
    <row r="82" spans="1:15" x14ac:dyDescent="0.35">
      <c r="A82" t="s">
        <v>139</v>
      </c>
      <c r="B82" t="s">
        <v>276</v>
      </c>
      <c r="C82" t="s">
        <v>281</v>
      </c>
      <c r="D82" t="s">
        <v>283</v>
      </c>
      <c r="E82" s="1">
        <v>45628</v>
      </c>
      <c r="F82" s="2">
        <v>580000</v>
      </c>
      <c r="G82" s="3">
        <f>Table6[[#This Row],[ Nombre d''unités projetées avec le programme]]-Table6[[#This Row],[Nombre d''unités projetées grâce au programme]]</f>
        <v>2</v>
      </c>
      <c r="H82" s="3">
        <f>Table6[[#This Row],[ Nombre d''unités projetées avec le programme (au 31 mars 2025)]]-Table6[[#This Row],[Nombre d''unités projetées supplémentaires ]]</f>
        <v>10</v>
      </c>
      <c r="I82" s="3">
        <v>8</v>
      </c>
      <c r="J82" s="3">
        <v>10</v>
      </c>
      <c r="K82" s="3">
        <f>Table6[[#This Row],[ Nombre d''unités projetées avec le programme (au 31 mars 2025)]]-Table6[[#This Row],[Nombre d''unités projetées sans le programme]]</f>
        <v>8</v>
      </c>
      <c r="L82" s="3"/>
      <c r="M82" s="3">
        <v>580000</v>
      </c>
      <c r="O82"/>
    </row>
    <row r="83" spans="1:15" x14ac:dyDescent="0.35">
      <c r="A83" t="s">
        <v>138</v>
      </c>
      <c r="B83" t="s">
        <v>276</v>
      </c>
      <c r="C83" t="s">
        <v>281</v>
      </c>
      <c r="D83" t="s">
        <v>283</v>
      </c>
      <c r="E83" s="1">
        <v>45337</v>
      </c>
      <c r="F83" s="2">
        <v>885000</v>
      </c>
      <c r="G83" s="3">
        <f>Table6[[#This Row],[ Nombre d''unités projetées avec le programme]]-Table6[[#This Row],[Nombre d''unités projetées grâce au programme]]</f>
        <v>1</v>
      </c>
      <c r="H83" s="3">
        <f>Table6[[#This Row],[ Nombre d''unités projetées avec le programme (au 31 mars 2025)]]-Table6[[#This Row],[Nombre d''unités projetées supplémentaires ]]</f>
        <v>16</v>
      </c>
      <c r="I83" s="3">
        <v>15</v>
      </c>
      <c r="J83" s="3">
        <v>16</v>
      </c>
      <c r="K83" s="3">
        <f>Table6[[#This Row],[ Nombre d''unités projetées avec le programme (au 31 mars 2025)]]-Table6[[#This Row],[Nombre d''unités projetées sans le programme]]</f>
        <v>15</v>
      </c>
      <c r="L83" s="3"/>
      <c r="M83" s="3">
        <v>885000</v>
      </c>
      <c r="O83"/>
    </row>
    <row r="84" spans="1:15" x14ac:dyDescent="0.35">
      <c r="A84" t="s">
        <v>137</v>
      </c>
      <c r="B84" t="s">
        <v>276</v>
      </c>
      <c r="C84" t="s">
        <v>281</v>
      </c>
      <c r="D84" t="s">
        <v>282</v>
      </c>
      <c r="E84" s="1">
        <v>45282</v>
      </c>
      <c r="F84" s="2">
        <v>2034171</v>
      </c>
      <c r="G84" s="3">
        <f>Table6[[#This Row],[ Nombre d''unités projetées avec le programme]]-Table6[[#This Row],[Nombre d''unités projetées grâce au programme]]</f>
        <v>25</v>
      </c>
      <c r="H84" s="3">
        <f>Table6[[#This Row],[ Nombre d''unités projetées avec le programme (au 31 mars 2025)]]-Table6[[#This Row],[Nombre d''unités projetées supplémentaires ]]</f>
        <v>55</v>
      </c>
      <c r="I84" s="3">
        <v>30</v>
      </c>
      <c r="J84" s="3">
        <v>55</v>
      </c>
      <c r="K84" s="3">
        <f>Table6[[#This Row],[ Nombre d''unités projetées avec le programme (au 31 mars 2025)]]-Table6[[#This Row],[Nombre d''unités projetées sans le programme]]</f>
        <v>30</v>
      </c>
      <c r="L84" s="3"/>
      <c r="M84" s="3">
        <v>2034171</v>
      </c>
      <c r="O84"/>
    </row>
    <row r="85" spans="1:15" x14ac:dyDescent="0.35">
      <c r="A85" t="s">
        <v>145</v>
      </c>
      <c r="B85" t="s">
        <v>277</v>
      </c>
      <c r="C85" t="s">
        <v>280</v>
      </c>
      <c r="D85" t="s">
        <v>282</v>
      </c>
      <c r="E85" s="1">
        <v>45337</v>
      </c>
      <c r="F85" s="2">
        <v>11380341</v>
      </c>
      <c r="G85" s="3">
        <f>Table6[[#This Row],[ Nombre d''unités projetées avec le programme]]-Table6[[#This Row],[Nombre d''unités projetées grâce au programme]]</f>
        <v>671</v>
      </c>
      <c r="H85" s="3">
        <f>Table6[[#This Row],[ Nombre d''unités projetées avec le programme (au 31 mars 2025)]]-Table6[[#This Row],[Nombre d''unités projetées supplémentaires ]]</f>
        <v>1010</v>
      </c>
      <c r="I85" s="3">
        <v>339</v>
      </c>
      <c r="J85" s="3">
        <v>1010</v>
      </c>
      <c r="K85" s="3">
        <f>Table6[[#This Row],[ Nombre d''unités projetées avec le programme (au 31 mars 2025)]]-Table6[[#This Row],[Nombre d''unités projetées sans le programme]]</f>
        <v>339</v>
      </c>
      <c r="L85" s="3"/>
      <c r="M85" s="3">
        <v>11380341</v>
      </c>
      <c r="O85"/>
    </row>
    <row r="86" spans="1:15" x14ac:dyDescent="0.35">
      <c r="A86" t="s">
        <v>144</v>
      </c>
      <c r="B86" t="s">
        <v>277</v>
      </c>
      <c r="C86" t="s">
        <v>280</v>
      </c>
      <c r="D86" t="s">
        <v>282</v>
      </c>
      <c r="E86" s="1">
        <v>45345</v>
      </c>
      <c r="F86" s="2">
        <v>5885000</v>
      </c>
      <c r="G86" s="3">
        <f>Table6[[#This Row],[ Nombre d''unités projetées avec le programme]]-Table6[[#This Row],[Nombre d''unités projetées grâce au programme]]</f>
        <v>974</v>
      </c>
      <c r="H86" s="3">
        <f>Table6[[#This Row],[ Nombre d''unités projetées avec le programme (au 31 mars 2025)]]-Table6[[#This Row],[Nombre d''unités projetées supplémentaires ]]</f>
        <v>1186</v>
      </c>
      <c r="I86" s="3">
        <v>212</v>
      </c>
      <c r="J86" s="3">
        <v>1186</v>
      </c>
      <c r="K86" s="3">
        <f>Table6[[#This Row],[ Nombre d''unités projetées avec le programme (au 31 mars 2025)]]-Table6[[#This Row],[Nombre d''unités projetées sans le programme]]</f>
        <v>212</v>
      </c>
      <c r="L86" s="3"/>
      <c r="M86" s="3">
        <v>5885000</v>
      </c>
      <c r="O86"/>
    </row>
    <row r="87" spans="1:15" x14ac:dyDescent="0.35">
      <c r="A87" t="s">
        <v>143</v>
      </c>
      <c r="B87" t="s">
        <v>277</v>
      </c>
      <c r="C87" t="s">
        <v>280</v>
      </c>
      <c r="D87" t="s">
        <v>282</v>
      </c>
      <c r="E87" s="1">
        <v>45270</v>
      </c>
      <c r="F87" s="2">
        <v>79309000</v>
      </c>
      <c r="G87" s="3">
        <f>Table6[[#This Row],[ Nombre d''unités projetées avec le programme]]-Table6[[#This Row],[Nombre d''unités projetées grâce au programme]]</f>
        <v>12867</v>
      </c>
      <c r="H87" s="3">
        <f>Table6[[#This Row],[ Nombre d''unités projetées avec le programme (au 31 mars 2025)]]-Table6[[#This Row],[Nombre d''unités projetées supplémentaires ]]</f>
        <v>15467</v>
      </c>
      <c r="I87" s="3">
        <v>2600</v>
      </c>
      <c r="J87" s="3">
        <v>15467</v>
      </c>
      <c r="K87" s="3">
        <f>Table6[[#This Row],[ Nombre d''unités projetées avec le programme (au 31 mars 2025)]]-Table6[[#This Row],[Nombre d''unités projetées sans le programme]]</f>
        <v>2600</v>
      </c>
      <c r="L87" s="3"/>
      <c r="M87" s="3">
        <v>79309000</v>
      </c>
      <c r="O87"/>
    </row>
    <row r="88" spans="1:15" x14ac:dyDescent="0.35">
      <c r="A88" t="s">
        <v>154</v>
      </c>
      <c r="B88" t="s">
        <v>277</v>
      </c>
      <c r="C88" t="s">
        <v>281</v>
      </c>
      <c r="D88" t="s">
        <v>283</v>
      </c>
      <c r="E88" s="1">
        <v>45293</v>
      </c>
      <c r="F88" s="2">
        <v>1940000</v>
      </c>
      <c r="G88" s="3">
        <f>Table6[[#This Row],[ Nombre d''unités projetées avec le programme]]-Table6[[#This Row],[Nombre d''unités projetées grâce au programme]]</f>
        <v>18</v>
      </c>
      <c r="H88" s="3">
        <f>Table6[[#This Row],[ Nombre d''unités projetées avec le programme (au 31 mars 2025)]]-Table6[[#This Row],[Nombre d''unités projetées supplémentaires ]]</f>
        <v>46</v>
      </c>
      <c r="I88" s="3">
        <v>28</v>
      </c>
      <c r="J88" s="3">
        <v>46</v>
      </c>
      <c r="K88" s="3">
        <f>Table6[[#This Row],[ Nombre d''unités projetées avec le programme (au 31 mars 2025)]]-Table6[[#This Row],[Nombre d''unités projetées sans le programme]]</f>
        <v>28</v>
      </c>
      <c r="L88" s="3"/>
      <c r="M88" s="3">
        <v>1940000</v>
      </c>
      <c r="O88"/>
    </row>
    <row r="89" spans="1:15" x14ac:dyDescent="0.35">
      <c r="A89" t="s">
        <v>156</v>
      </c>
      <c r="B89" t="s">
        <v>277</v>
      </c>
      <c r="C89" t="s">
        <v>281</v>
      </c>
      <c r="D89" t="s">
        <v>283</v>
      </c>
      <c r="E89" s="1">
        <v>45321</v>
      </c>
      <c r="F89" s="2">
        <v>2482000</v>
      </c>
      <c r="G89" s="3">
        <f>Table6[[#This Row],[ Nombre d''unités projetées avec le programme]]-Table6[[#This Row],[Nombre d''unités projetées grâce au programme]]</f>
        <v>84</v>
      </c>
      <c r="H89" s="3">
        <f>Table6[[#This Row],[ Nombre d''unités projetées avec le programme (au 31 mars 2025)]]-Table6[[#This Row],[Nombre d''unités projetées supplémentaires ]]</f>
        <v>122</v>
      </c>
      <c r="I89" s="3">
        <v>38</v>
      </c>
      <c r="J89" s="3">
        <v>122</v>
      </c>
      <c r="K89" s="3">
        <f>Table6[[#This Row],[ Nombre d''unités projetées avec le programme (au 31 mars 2025)]]-Table6[[#This Row],[Nombre d''unités projetées sans le programme]]</f>
        <v>38</v>
      </c>
      <c r="L89" s="3"/>
      <c r="M89" s="3">
        <v>2482000</v>
      </c>
      <c r="O89"/>
    </row>
    <row r="90" spans="1:15" x14ac:dyDescent="0.35">
      <c r="A90" t="s">
        <v>147</v>
      </c>
      <c r="B90" t="s">
        <v>277</v>
      </c>
      <c r="C90" t="s">
        <v>280</v>
      </c>
      <c r="D90" t="s">
        <v>282</v>
      </c>
      <c r="E90" s="1">
        <v>45322</v>
      </c>
      <c r="F90" s="2">
        <v>1919753</v>
      </c>
      <c r="G90" s="3">
        <f>Table6[[#This Row],[ Nombre d''unités projetées avec le programme]]-Table6[[#This Row],[Nombre d''unités projetées grâce au programme]]</f>
        <v>345</v>
      </c>
      <c r="H90" s="3">
        <f>Table6[[#This Row],[ Nombre d''unités projetées avec le programme (au 31 mars 2025)]]-Table6[[#This Row],[Nombre d''unités projetées supplémentaires ]]</f>
        <v>395</v>
      </c>
      <c r="I90" s="3">
        <v>50</v>
      </c>
      <c r="J90" s="3">
        <v>395</v>
      </c>
      <c r="K90" s="3">
        <f>Table6[[#This Row],[ Nombre d''unités projetées avec le programme (au 31 mars 2025)]]-Table6[[#This Row],[Nombre d''unités projetées sans le programme]]</f>
        <v>50</v>
      </c>
      <c r="L90" s="3"/>
      <c r="M90" s="3">
        <v>1919753</v>
      </c>
      <c r="O90"/>
    </row>
    <row r="91" spans="1:15" x14ac:dyDescent="0.35">
      <c r="A91" t="s">
        <v>141</v>
      </c>
      <c r="B91" t="s">
        <v>277</v>
      </c>
      <c r="C91" t="s">
        <v>280</v>
      </c>
      <c r="D91" t="s">
        <v>282</v>
      </c>
      <c r="E91" s="1">
        <v>45338</v>
      </c>
      <c r="F91" s="2">
        <v>5968852</v>
      </c>
      <c r="G91" s="3">
        <f>Table6[[#This Row],[ Nombre d''unités projetées avec le programme]]-Table6[[#This Row],[Nombre d''unités projetées grâce au programme]]</f>
        <v>570</v>
      </c>
      <c r="H91" s="3">
        <f>Table6[[#This Row],[ Nombre d''unités projetées avec le programme (au 31 mars 2025)]]-Table6[[#This Row],[Nombre d''unités projetées supplémentaires ]]</f>
        <v>796</v>
      </c>
      <c r="I91" s="3">
        <v>226</v>
      </c>
      <c r="J91" s="3">
        <v>796</v>
      </c>
      <c r="K91" s="3">
        <f>Table6[[#This Row],[ Nombre d''unités projetées avec le programme (au 31 mars 2025)]]-Table6[[#This Row],[Nombre d''unités projetées sans le programme]]</f>
        <v>226</v>
      </c>
      <c r="L91" s="3"/>
      <c r="M91" s="3">
        <v>5968851.5999999996</v>
      </c>
      <c r="O91"/>
    </row>
    <row r="92" spans="1:15" x14ac:dyDescent="0.35">
      <c r="A92" t="s">
        <v>146</v>
      </c>
      <c r="B92" t="s">
        <v>277</v>
      </c>
      <c r="C92" t="s">
        <v>280</v>
      </c>
      <c r="D92" t="s">
        <v>282</v>
      </c>
      <c r="E92" s="1">
        <v>45293</v>
      </c>
      <c r="F92" s="2">
        <v>1986000</v>
      </c>
      <c r="G92" s="3">
        <f>Table6[[#This Row],[ Nombre d''unités projetées avec le programme]]-Table6[[#This Row],[Nombre d''unités projetées grâce au programme]]</f>
        <v>150</v>
      </c>
      <c r="H92" s="3">
        <f>Table6[[#This Row],[ Nombre d''unités projetées avec le programme (au 31 mars 2025)]]-Table6[[#This Row],[Nombre d''unités projetées supplémentaires ]]</f>
        <v>220</v>
      </c>
      <c r="I92" s="3">
        <v>70</v>
      </c>
      <c r="J92" s="3">
        <v>220</v>
      </c>
      <c r="K92" s="3">
        <f>Table6[[#This Row],[ Nombre d''unités projetées avec le programme (au 31 mars 2025)]]-Table6[[#This Row],[Nombre d''unités projetées sans le programme]]</f>
        <v>70</v>
      </c>
      <c r="L92" s="3"/>
      <c r="M92" s="3">
        <v>1986000</v>
      </c>
      <c r="O92"/>
    </row>
    <row r="93" spans="1:15" x14ac:dyDescent="0.35">
      <c r="A93" t="s">
        <v>298</v>
      </c>
      <c r="B93" t="s">
        <v>277</v>
      </c>
      <c r="C93" t="s">
        <v>281</v>
      </c>
      <c r="D93" t="s">
        <v>283</v>
      </c>
      <c r="E93" s="1">
        <v>45321</v>
      </c>
      <c r="F93" s="2">
        <v>1253000</v>
      </c>
      <c r="G93" s="3">
        <f>Table6[[#This Row],[ Nombre d''unités projetées avec le programme]]-Table6[[#This Row],[Nombre d''unités projetées grâce au programme]]</f>
        <v>3</v>
      </c>
      <c r="H93" s="3">
        <f>Table6[[#This Row],[ Nombre d''unités projetées avec le programme (au 31 mars 2025)]]-Table6[[#This Row],[Nombre d''unités projetées supplémentaires ]]</f>
        <v>21</v>
      </c>
      <c r="I93" s="3">
        <v>18</v>
      </c>
      <c r="J93" s="3">
        <v>21</v>
      </c>
      <c r="K93" s="3">
        <f>Table6[[#This Row],[ Nombre d''unités projetées avec le programme (au 31 mars 2025)]]-Table6[[#This Row],[Nombre d''unités projetées sans le programme]]</f>
        <v>18</v>
      </c>
      <c r="L93" s="3"/>
      <c r="M93" s="3">
        <v>1253000</v>
      </c>
      <c r="O93"/>
    </row>
    <row r="94" spans="1:15" x14ac:dyDescent="0.35">
      <c r="A94" t="s">
        <v>155</v>
      </c>
      <c r="B94" t="s">
        <v>277</v>
      </c>
      <c r="C94" t="s">
        <v>281</v>
      </c>
      <c r="D94" t="s">
        <v>283</v>
      </c>
      <c r="E94" s="1">
        <v>45321</v>
      </c>
      <c r="F94" s="2">
        <v>531000</v>
      </c>
      <c r="G94" s="3">
        <f>Table6[[#This Row],[ Nombre d''unités projetées avec le programme]]-Table6[[#This Row],[Nombre d''unités projetées grâce au programme]]</f>
        <v>6</v>
      </c>
      <c r="H94" s="3">
        <f>Table6[[#This Row],[ Nombre d''unités projetées avec le programme (au 31 mars 2025)]]-Table6[[#This Row],[Nombre d''unités projetées supplémentaires ]]</f>
        <v>15</v>
      </c>
      <c r="I94" s="3">
        <v>9</v>
      </c>
      <c r="J94" s="3">
        <v>15</v>
      </c>
      <c r="K94" s="3">
        <f>Table6[[#This Row],[ Nombre d''unités projetées avec le programme (au 31 mars 2025)]]-Table6[[#This Row],[Nombre d''unités projetées sans le programme]]</f>
        <v>9</v>
      </c>
      <c r="L94" s="3"/>
      <c r="M94" s="3">
        <v>531000</v>
      </c>
      <c r="O94"/>
    </row>
    <row r="95" spans="1:15" x14ac:dyDescent="0.35">
      <c r="A95" t="s">
        <v>151</v>
      </c>
      <c r="B95" t="s">
        <v>277</v>
      </c>
      <c r="C95" t="s">
        <v>281</v>
      </c>
      <c r="D95" t="s">
        <v>282</v>
      </c>
      <c r="E95" s="1">
        <v>45322</v>
      </c>
      <c r="F95" s="2">
        <v>1560000</v>
      </c>
      <c r="G95" s="3">
        <f>Table6[[#This Row],[ Nombre d''unités projetées avec le programme]]-Table6[[#This Row],[Nombre d''unités projetées grâce au programme]]</f>
        <v>18</v>
      </c>
      <c r="H95" s="3">
        <f>Table6[[#This Row],[ Nombre d''unités projetées avec le programme (au 31 mars 2025)]]-Table6[[#This Row],[Nombre d''unités projetées supplémentaires ]]</f>
        <v>96</v>
      </c>
      <c r="I95" s="3">
        <v>78</v>
      </c>
      <c r="J95" s="3">
        <v>96</v>
      </c>
      <c r="K95" s="3">
        <f>Table6[[#This Row],[ Nombre d''unités projetées avec le programme (au 31 mars 2025)]]-Table6[[#This Row],[Nombre d''unités projetées sans le programme]]</f>
        <v>78</v>
      </c>
      <c r="L95" s="3"/>
      <c r="M95" s="3">
        <v>1560000</v>
      </c>
      <c r="O95"/>
    </row>
    <row r="96" spans="1:15" x14ac:dyDescent="0.35">
      <c r="A96" t="s">
        <v>148</v>
      </c>
      <c r="B96" t="s">
        <v>277</v>
      </c>
      <c r="C96" t="s">
        <v>281</v>
      </c>
      <c r="D96" t="s">
        <v>282</v>
      </c>
      <c r="E96" s="1">
        <v>45321</v>
      </c>
      <c r="F96" s="2">
        <v>1316000</v>
      </c>
      <c r="G96" s="3">
        <f>Table6[[#This Row],[ Nombre d''unités projetées avec le programme]]-Table6[[#This Row],[Nombre d''unités projetées grâce au programme]]</f>
        <v>30</v>
      </c>
      <c r="H96" s="3">
        <f>Table6[[#This Row],[ Nombre d''unités projetées avec le programme (au 31 mars 2025)]]-Table6[[#This Row],[Nombre d''unités projetées supplémentaires ]]</f>
        <v>73</v>
      </c>
      <c r="I96" s="3">
        <v>43</v>
      </c>
      <c r="J96" s="3">
        <v>73</v>
      </c>
      <c r="K96" s="3">
        <f>Table6[[#This Row],[ Nombre d''unités projetées avec le programme (au 31 mars 2025)]]-Table6[[#This Row],[Nombre d''unités projetées sans le programme]]</f>
        <v>43</v>
      </c>
      <c r="L96" s="3"/>
      <c r="M96" s="3">
        <v>1316000</v>
      </c>
      <c r="O96"/>
    </row>
    <row r="97" spans="1:15" x14ac:dyDescent="0.35">
      <c r="A97" t="s">
        <v>153</v>
      </c>
      <c r="B97" t="s">
        <v>277</v>
      </c>
      <c r="C97" t="s">
        <v>281</v>
      </c>
      <c r="D97" t="s">
        <v>282</v>
      </c>
      <c r="E97" s="1">
        <v>45322</v>
      </c>
      <c r="F97" s="2">
        <v>1158943</v>
      </c>
      <c r="G97" s="3">
        <f>Table6[[#This Row],[ Nombre d''unités projetées avec le programme]]-Table6[[#This Row],[Nombre d''unités projetées grâce au programme]]</f>
        <v>99</v>
      </c>
      <c r="H97" s="3">
        <f>Table6[[#This Row],[ Nombre d''unités projetées avec le programme (au 31 mars 2025)]]-Table6[[#This Row],[Nombre d''unités projetées supplémentaires ]]</f>
        <v>135</v>
      </c>
      <c r="I97" s="3">
        <v>36</v>
      </c>
      <c r="J97" s="3">
        <v>135</v>
      </c>
      <c r="K97" s="3">
        <f>Table6[[#This Row],[ Nombre d''unités projetées avec le programme (au 31 mars 2025)]]-Table6[[#This Row],[Nombre d''unités projetées sans le programme]]</f>
        <v>36</v>
      </c>
      <c r="L97" s="3"/>
      <c r="M97" s="3">
        <v>1158943</v>
      </c>
      <c r="O97"/>
    </row>
    <row r="98" spans="1:15" x14ac:dyDescent="0.35">
      <c r="A98" t="s">
        <v>150</v>
      </c>
      <c r="B98" t="s">
        <v>277</v>
      </c>
      <c r="C98" t="s">
        <v>281</v>
      </c>
      <c r="D98" t="s">
        <v>282</v>
      </c>
      <c r="E98" s="1">
        <v>45322</v>
      </c>
      <c r="F98" s="2">
        <v>3260025</v>
      </c>
      <c r="G98" s="3">
        <f>Table6[[#This Row],[ Nombre d''unités projetées avec le programme]]-Table6[[#This Row],[Nombre d''unités projetées grâce au programme]]</f>
        <v>119</v>
      </c>
      <c r="H98" s="3">
        <f>Table6[[#This Row],[ Nombre d''unités projetées avec le programme (au 31 mars 2025)]]-Table6[[#This Row],[Nombre d''unités projetées supplémentaires ]]</f>
        <v>209</v>
      </c>
      <c r="I98" s="3">
        <v>90</v>
      </c>
      <c r="J98" s="3">
        <v>209</v>
      </c>
      <c r="K98" s="3">
        <f>Table6[[#This Row],[ Nombre d''unités projetées avec le programme (au 31 mars 2025)]]-Table6[[#This Row],[Nombre d''unités projetées sans le programme]]</f>
        <v>90</v>
      </c>
      <c r="L98" s="3"/>
      <c r="M98" s="3">
        <v>3260024.7</v>
      </c>
      <c r="O98"/>
    </row>
    <row r="99" spans="1:15" x14ac:dyDescent="0.35">
      <c r="A99" t="s">
        <v>149</v>
      </c>
      <c r="B99" t="s">
        <v>277</v>
      </c>
      <c r="C99" t="s">
        <v>281</v>
      </c>
      <c r="D99" t="s">
        <v>282</v>
      </c>
      <c r="E99" s="1">
        <v>45314</v>
      </c>
      <c r="F99" s="2">
        <v>775013</v>
      </c>
      <c r="G99" s="3">
        <f>Table6[[#This Row],[ Nombre d''unités projetées avec le programme]]-Table6[[#This Row],[Nombre d''unités projetées grâce au programme]]</f>
        <v>51</v>
      </c>
      <c r="H99" s="3">
        <f>Table6[[#This Row],[ Nombre d''unités projetées avec le programme (au 31 mars 2025)]]-Table6[[#This Row],[Nombre d''unités projetées supplémentaires ]]</f>
        <v>79</v>
      </c>
      <c r="I99" s="3">
        <v>28</v>
      </c>
      <c r="J99" s="3">
        <v>79</v>
      </c>
      <c r="K99" s="3">
        <f>Table6[[#This Row],[ Nombre d''unités projetées avec le programme (au 31 mars 2025)]]-Table6[[#This Row],[Nombre d''unités projetées sans le programme]]</f>
        <v>28</v>
      </c>
      <c r="L99" s="3"/>
      <c r="M99" s="3">
        <v>775013.3</v>
      </c>
      <c r="O99"/>
    </row>
    <row r="100" spans="1:15" x14ac:dyDescent="0.35">
      <c r="A100" t="s">
        <v>152</v>
      </c>
      <c r="B100" t="s">
        <v>277</v>
      </c>
      <c r="C100" t="s">
        <v>281</v>
      </c>
      <c r="D100" t="s">
        <v>282</v>
      </c>
      <c r="E100" s="1">
        <v>45293</v>
      </c>
      <c r="F100" s="2">
        <v>1827600</v>
      </c>
      <c r="G100" s="3">
        <f>Table6[[#This Row],[ Nombre d''unités projetées avec le programme]]-Table6[[#This Row],[Nombre d''unités projetées grâce au programme]]</f>
        <v>75</v>
      </c>
      <c r="H100" s="3">
        <f>Table6[[#This Row],[ Nombre d''unités projetées avec le programme (au 31 mars 2025)]]-Table6[[#This Row],[Nombre d''unités projetées supplémentaires ]]</f>
        <v>120</v>
      </c>
      <c r="I100" s="3">
        <v>45</v>
      </c>
      <c r="J100" s="3">
        <v>120</v>
      </c>
      <c r="K100" s="3">
        <f>Table6[[#This Row],[ Nombre d''unités projetées avec le programme (au 31 mars 2025)]]-Table6[[#This Row],[Nombre d''unités projetées sans le programme]]</f>
        <v>45</v>
      </c>
      <c r="L100" s="3"/>
      <c r="M100" s="3">
        <v>1827600</v>
      </c>
      <c r="O100"/>
    </row>
    <row r="101" spans="1:15" x14ac:dyDescent="0.35">
      <c r="A101" t="s">
        <v>142</v>
      </c>
      <c r="B101" t="s">
        <v>277</v>
      </c>
      <c r="C101" t="s">
        <v>280</v>
      </c>
      <c r="D101" t="s">
        <v>282</v>
      </c>
      <c r="E101" s="1">
        <v>45322</v>
      </c>
      <c r="F101" s="2">
        <v>1081886</v>
      </c>
      <c r="G101" s="3">
        <f>Table6[[#This Row],[ Nombre d''unités projetées avec le programme]]-Table6[[#This Row],[Nombre d''unités projetées grâce au programme]]</f>
        <v>330</v>
      </c>
      <c r="H101" s="3">
        <f>Table6[[#This Row],[ Nombre d''unités projetées avec le programme (au 31 mars 2025)]]-Table6[[#This Row],[Nombre d''unités projetées supplémentaires ]]</f>
        <v>370</v>
      </c>
      <c r="I101" s="3">
        <v>40</v>
      </c>
      <c r="J101" s="3">
        <v>370</v>
      </c>
      <c r="K101" s="3">
        <f>Table6[[#This Row],[ Nombre d''unités projetées avec le programme (au 31 mars 2025)]]-Table6[[#This Row],[Nombre d''unités projetées sans le programme]]</f>
        <v>40</v>
      </c>
      <c r="L101" s="3"/>
      <c r="M101" s="3">
        <v>1081886</v>
      </c>
      <c r="O101"/>
    </row>
    <row r="102" spans="1:15" x14ac:dyDescent="0.35">
      <c r="A102" t="s">
        <v>180</v>
      </c>
      <c r="B102" t="s">
        <v>2</v>
      </c>
      <c r="C102" t="s">
        <v>281</v>
      </c>
      <c r="D102" t="s">
        <v>282</v>
      </c>
      <c r="E102" s="1">
        <v>45280</v>
      </c>
      <c r="F102" s="2">
        <v>8858200</v>
      </c>
      <c r="G102" s="3">
        <f>Table6[[#This Row],[ Nombre d''unités projetées avec le programme]]-Table6[[#This Row],[Nombre d''unités projetées grâce au programme]]</f>
        <v>150</v>
      </c>
      <c r="H102" s="3">
        <f>Table6[[#This Row],[ Nombre d''unités projetées avec le programme (au 31 mars 2025)]]-Table6[[#This Row],[Nombre d''unités projetées supplémentaires ]]</f>
        <v>310</v>
      </c>
      <c r="I102" s="3">
        <v>160</v>
      </c>
      <c r="J102" s="3">
        <v>328</v>
      </c>
      <c r="K102" s="3">
        <f>Table6[[#This Row],[ Nombre d''unités projetées avec le programme (au 31 mars 2025)]]-Table6[[#This Row],[Nombre d''unités projetées sans le programme]]</f>
        <v>178</v>
      </c>
      <c r="L102" s="3">
        <v>18</v>
      </c>
      <c r="M102" s="3">
        <v>9745200</v>
      </c>
      <c r="O102"/>
    </row>
    <row r="103" spans="1:15" x14ac:dyDescent="0.35">
      <c r="A103" t="s">
        <v>182</v>
      </c>
      <c r="B103" t="s">
        <v>2</v>
      </c>
      <c r="C103" t="s">
        <v>281</v>
      </c>
      <c r="D103" t="s">
        <v>282</v>
      </c>
      <c r="E103" s="1">
        <v>45309</v>
      </c>
      <c r="F103" s="2">
        <v>554219</v>
      </c>
      <c r="G103" s="3">
        <f>Table6[[#This Row],[ Nombre d''unités projetées avec le programme]]-Table6[[#This Row],[Nombre d''unités projetées grâce au programme]]</f>
        <v>1</v>
      </c>
      <c r="H103" s="3">
        <f>Table6[[#This Row],[ Nombre d''unités projetées avec le programme (au 31 mars 2025)]]-Table6[[#This Row],[Nombre d''unités projetées supplémentaires ]]</f>
        <v>9</v>
      </c>
      <c r="I103" s="3">
        <v>8</v>
      </c>
      <c r="J103" s="3">
        <v>9</v>
      </c>
      <c r="K103" s="3">
        <f>Table6[[#This Row],[ Nombre d''unités projetées avec le programme (au 31 mars 2025)]]-Table6[[#This Row],[Nombre d''unités projetées sans le programme]]</f>
        <v>8</v>
      </c>
      <c r="L103" s="3"/>
      <c r="M103" s="3">
        <v>554219.30000000005</v>
      </c>
      <c r="O103"/>
    </row>
    <row r="104" spans="1:15" x14ac:dyDescent="0.35">
      <c r="A104" t="s">
        <v>172</v>
      </c>
      <c r="B104" t="s">
        <v>2</v>
      </c>
      <c r="C104" t="s">
        <v>281</v>
      </c>
      <c r="D104" t="s">
        <v>282</v>
      </c>
      <c r="E104" s="1">
        <v>45280</v>
      </c>
      <c r="F104" s="2">
        <v>1514605</v>
      </c>
      <c r="G104" s="3">
        <f>Table6[[#This Row],[ Nombre d''unités projetées avec le programme]]-Table6[[#This Row],[Nombre d''unités projetées grâce au programme]]</f>
        <v>32</v>
      </c>
      <c r="H104" s="3">
        <f>Table6[[#This Row],[ Nombre d''unités projetées avec le programme (au 31 mars 2025)]]-Table6[[#This Row],[Nombre d''unités projetées supplémentaires ]]</f>
        <v>64</v>
      </c>
      <c r="I104" s="3">
        <v>32</v>
      </c>
      <c r="J104" s="3">
        <v>64</v>
      </c>
      <c r="K104" s="3">
        <f>Table6[[#This Row],[ Nombre d''unités projetées avec le programme (au 31 mars 2025)]]-Table6[[#This Row],[Nombre d''unités projetées sans le programme]]</f>
        <v>32</v>
      </c>
      <c r="L104" s="3"/>
      <c r="M104" s="3">
        <v>1514604.8</v>
      </c>
      <c r="O104"/>
    </row>
    <row r="105" spans="1:15" x14ac:dyDescent="0.35">
      <c r="A105" t="s">
        <v>185</v>
      </c>
      <c r="B105" t="s">
        <v>2</v>
      </c>
      <c r="C105" t="s">
        <v>281</v>
      </c>
      <c r="D105" t="s">
        <v>282</v>
      </c>
      <c r="E105" s="1">
        <v>45314</v>
      </c>
      <c r="F105" s="2">
        <v>538452</v>
      </c>
      <c r="G105" s="3">
        <f>Table6[[#This Row],[ Nombre d''unités projetées avec le programme]]-Table6[[#This Row],[Nombre d''unités projetées grâce au programme]]</f>
        <v>3</v>
      </c>
      <c r="H105" s="3">
        <f>Table6[[#This Row],[ Nombre d''unités projetées avec le programme (au 31 mars 2025)]]-Table6[[#This Row],[Nombre d''unités projetées supplémentaires ]]</f>
        <v>12</v>
      </c>
      <c r="I105" s="3">
        <v>9</v>
      </c>
      <c r="J105" s="3">
        <v>12</v>
      </c>
      <c r="K105" s="3">
        <f>Table6[[#This Row],[ Nombre d''unités projetées avec le programme (au 31 mars 2025)]]-Table6[[#This Row],[Nombre d''unités projetées sans le programme]]</f>
        <v>9</v>
      </c>
      <c r="L105" s="3"/>
      <c r="M105" s="3">
        <v>538452</v>
      </c>
      <c r="O105"/>
    </row>
    <row r="106" spans="1:15" x14ac:dyDescent="0.35">
      <c r="A106" t="s">
        <v>173</v>
      </c>
      <c r="B106" t="s">
        <v>2</v>
      </c>
      <c r="C106" t="s">
        <v>281</v>
      </c>
      <c r="D106" t="s">
        <v>282</v>
      </c>
      <c r="E106" s="1">
        <v>45281</v>
      </c>
      <c r="F106" s="2">
        <v>1359901</v>
      </c>
      <c r="G106" s="3">
        <f>Table6[[#This Row],[ Nombre d''unités projetées avec le programme]]-Table6[[#This Row],[Nombre d''unités projetées grâce au programme]]</f>
        <v>26</v>
      </c>
      <c r="H106" s="3">
        <f>Table6[[#This Row],[ Nombre d''unités projetées avec le programme (au 31 mars 2025)]]-Table6[[#This Row],[Nombre d''unités projetées supplémentaires ]]</f>
        <v>52</v>
      </c>
      <c r="I106" s="3">
        <v>26</v>
      </c>
      <c r="J106" s="3">
        <v>52</v>
      </c>
      <c r="K106" s="3">
        <f>Table6[[#This Row],[ Nombre d''unités projetées avec le programme (au 31 mars 2025)]]-Table6[[#This Row],[Nombre d''unités projetées sans le programme]]</f>
        <v>26</v>
      </c>
      <c r="L106" s="3"/>
      <c r="M106" s="3">
        <v>1359900.8</v>
      </c>
      <c r="O106"/>
    </row>
    <row r="107" spans="1:15" x14ac:dyDescent="0.35">
      <c r="A107" t="s">
        <v>184</v>
      </c>
      <c r="B107" t="s">
        <v>2</v>
      </c>
      <c r="C107" t="s">
        <v>281</v>
      </c>
      <c r="D107" t="s">
        <v>282</v>
      </c>
      <c r="E107" s="1">
        <v>45320</v>
      </c>
      <c r="F107" s="2">
        <v>1034768</v>
      </c>
      <c r="G107" s="3">
        <f>Table6[[#This Row],[ Nombre d''unités projetées avec le programme]]-Table6[[#This Row],[Nombre d''unités projetées grâce au programme]]</f>
        <v>4</v>
      </c>
      <c r="H107" s="3">
        <f>Table6[[#This Row],[ Nombre d''unités projetées avec le programme (au 31 mars 2025)]]-Table6[[#This Row],[Nombre d''unités projetées supplémentaires ]]</f>
        <v>20</v>
      </c>
      <c r="I107" s="3">
        <v>16</v>
      </c>
      <c r="J107" s="3">
        <v>20</v>
      </c>
      <c r="K107" s="3">
        <f>Table6[[#This Row],[ Nombre d''unités projetées avec le programme (au 31 mars 2025)]]-Table6[[#This Row],[Nombre d''unités projetées sans le programme]]</f>
        <v>16</v>
      </c>
      <c r="L107" s="3"/>
      <c r="M107" s="3">
        <v>1034768</v>
      </c>
      <c r="O107"/>
    </row>
    <row r="108" spans="1:15" x14ac:dyDescent="0.35">
      <c r="A108" t="s">
        <v>174</v>
      </c>
      <c r="B108" t="s">
        <v>2</v>
      </c>
      <c r="C108" t="s">
        <v>281</v>
      </c>
      <c r="D108" t="s">
        <v>282</v>
      </c>
      <c r="E108" s="1">
        <v>45315</v>
      </c>
      <c r="F108" s="2">
        <v>462529</v>
      </c>
      <c r="G108" s="3">
        <f>Table6[[#This Row],[ Nombre d''unités projetées avec le programme]]-Table6[[#This Row],[Nombre d''unités projetées grâce au programme]]</f>
        <v>1</v>
      </c>
      <c r="H108" s="3">
        <f>Table6[[#This Row],[ Nombre d''unités projetées avec le programme (au 31 mars 2025)]]-Table6[[#This Row],[Nombre d''unités projetées supplémentaires ]]</f>
        <v>9</v>
      </c>
      <c r="I108" s="3">
        <v>8</v>
      </c>
      <c r="J108" s="3">
        <v>9</v>
      </c>
      <c r="K108" s="3">
        <f>Table6[[#This Row],[ Nombre d''unités projetées avec le programme (au 31 mars 2025)]]-Table6[[#This Row],[Nombre d''unités projetées sans le programme]]</f>
        <v>8</v>
      </c>
      <c r="L108" s="3"/>
      <c r="M108" s="3">
        <v>462529.1</v>
      </c>
      <c r="O108"/>
    </row>
    <row r="109" spans="1:15" x14ac:dyDescent="0.35">
      <c r="A109" t="s">
        <v>186</v>
      </c>
      <c r="B109" t="s">
        <v>2</v>
      </c>
      <c r="C109" t="s">
        <v>281</v>
      </c>
      <c r="D109" t="s">
        <v>282</v>
      </c>
      <c r="E109" s="1">
        <v>45313</v>
      </c>
      <c r="F109" s="2">
        <v>1845000</v>
      </c>
      <c r="G109" s="3">
        <f>Table6[[#This Row],[ Nombre d''unités projetées avec le programme]]-Table6[[#This Row],[Nombre d''unités projetées grâce au programme]]</f>
        <v>30</v>
      </c>
      <c r="H109" s="3">
        <f>Table6[[#This Row],[ Nombre d''unités projetées avec le programme (au 31 mars 2025)]]-Table6[[#This Row],[Nombre d''unités projetées supplémentaires ]]</f>
        <v>60</v>
      </c>
      <c r="I109" s="3">
        <v>30</v>
      </c>
      <c r="J109" s="3">
        <v>60</v>
      </c>
      <c r="K109" s="3">
        <f>Table6[[#This Row],[ Nombre d''unités projetées avec le programme (au 31 mars 2025)]]-Table6[[#This Row],[Nombre d''unités projetées sans le programme]]</f>
        <v>30</v>
      </c>
      <c r="L109" s="3"/>
      <c r="M109" s="3">
        <v>1845000</v>
      </c>
      <c r="O109"/>
    </row>
    <row r="110" spans="1:15" x14ac:dyDescent="0.35">
      <c r="A110" t="s">
        <v>168</v>
      </c>
      <c r="B110" t="s">
        <v>2</v>
      </c>
      <c r="C110" t="s">
        <v>281</v>
      </c>
      <c r="D110" t="s">
        <v>282</v>
      </c>
      <c r="E110" s="1">
        <v>45597</v>
      </c>
      <c r="F110" s="2">
        <v>459000</v>
      </c>
      <c r="G110" s="3">
        <f>Table6[[#This Row],[ Nombre d''unités projetées avec le programme]]-Table6[[#This Row],[Nombre d''unités projetées grâce au programme]]</f>
        <v>1</v>
      </c>
      <c r="H110" s="3">
        <f>Table6[[#This Row],[ Nombre d''unités projetées avec le programme (au 31 mars 2025)]]-Table6[[#This Row],[Nombre d''unités projetées supplémentaires ]]</f>
        <v>8</v>
      </c>
      <c r="I110" s="3">
        <v>7</v>
      </c>
      <c r="J110" s="3">
        <v>8</v>
      </c>
      <c r="K110" s="3">
        <f>Table6[[#This Row],[ Nombre d''unités projetées avec le programme (au 31 mars 2025)]]-Table6[[#This Row],[Nombre d''unités projetées sans le programme]]</f>
        <v>7</v>
      </c>
      <c r="L110" s="3"/>
      <c r="M110" s="3">
        <v>459000</v>
      </c>
      <c r="O110"/>
    </row>
    <row r="111" spans="1:15" x14ac:dyDescent="0.35">
      <c r="A111" t="s">
        <v>179</v>
      </c>
      <c r="B111" t="s">
        <v>2</v>
      </c>
      <c r="C111" t="s">
        <v>281</v>
      </c>
      <c r="D111" t="s">
        <v>282</v>
      </c>
      <c r="E111" s="1">
        <v>45320</v>
      </c>
      <c r="F111" s="2">
        <v>1156658</v>
      </c>
      <c r="G111" s="3">
        <f>Table6[[#This Row],[ Nombre d''unités projetées avec le programme]]-Table6[[#This Row],[Nombre d''unités projetées grâce au programme]]</f>
        <v>18</v>
      </c>
      <c r="H111" s="3">
        <f>Table6[[#This Row],[ Nombre d''unités projetées avec le programme (au 31 mars 2025)]]-Table6[[#This Row],[Nombre d''unités projetées supplémentaires ]]</f>
        <v>36</v>
      </c>
      <c r="I111" s="3">
        <v>18</v>
      </c>
      <c r="J111" s="3">
        <v>36</v>
      </c>
      <c r="K111" s="3">
        <f>Table6[[#This Row],[ Nombre d''unités projetées avec le programme (au 31 mars 2025)]]-Table6[[#This Row],[Nombre d''unités projetées sans le programme]]</f>
        <v>18</v>
      </c>
      <c r="L111" s="3"/>
      <c r="M111" s="3">
        <v>1156658.3999999999</v>
      </c>
      <c r="O111"/>
    </row>
    <row r="112" spans="1:15" x14ac:dyDescent="0.35">
      <c r="A112" t="s">
        <v>183</v>
      </c>
      <c r="B112" t="s">
        <v>2</v>
      </c>
      <c r="C112" t="s">
        <v>281</v>
      </c>
      <c r="D112" t="s">
        <v>282</v>
      </c>
      <c r="E112" s="1">
        <v>45320</v>
      </c>
      <c r="F112" s="2">
        <v>1329418</v>
      </c>
      <c r="G112" s="3">
        <f>Table6[[#This Row],[ Nombre d''unités projetées avec le programme]]-Table6[[#This Row],[Nombre d''unités projetées grâce au programme]]</f>
        <v>5</v>
      </c>
      <c r="H112" s="3">
        <f>Table6[[#This Row],[ Nombre d''unités projetées avec le programme (au 31 mars 2025)]]-Table6[[#This Row],[Nombre d''unités projetées supplémentaires ]]</f>
        <v>25</v>
      </c>
      <c r="I112" s="3">
        <v>20</v>
      </c>
      <c r="J112" s="3">
        <v>25</v>
      </c>
      <c r="K112" s="3">
        <f>Table6[[#This Row],[ Nombre d''unités projetées avec le programme (au 31 mars 2025)]]-Table6[[#This Row],[Nombre d''unités projetées sans le programme]]</f>
        <v>20</v>
      </c>
      <c r="L112" s="3"/>
      <c r="M112" s="3">
        <v>1329417.5</v>
      </c>
      <c r="O112"/>
    </row>
    <row r="113" spans="1:15" x14ac:dyDescent="0.35">
      <c r="A113" t="s">
        <v>171</v>
      </c>
      <c r="B113" t="s">
        <v>2</v>
      </c>
      <c r="C113" t="s">
        <v>281</v>
      </c>
      <c r="D113" t="s">
        <v>282</v>
      </c>
      <c r="E113" s="1">
        <v>45322</v>
      </c>
      <c r="F113" s="2">
        <v>540710</v>
      </c>
      <c r="G113" s="3">
        <f>Table6[[#This Row],[ Nombre d''unités projetées avec le programme]]-Table6[[#This Row],[Nombre d''unités projetées grâce au programme]]</f>
        <v>1</v>
      </c>
      <c r="H113" s="3">
        <f>Table6[[#This Row],[ Nombre d''unités projetées avec le programme (au 31 mars 2025)]]-Table6[[#This Row],[Nombre d''unités projetées supplémentaires ]]</f>
        <v>9</v>
      </c>
      <c r="I113" s="3">
        <v>8</v>
      </c>
      <c r="J113" s="3">
        <v>9</v>
      </c>
      <c r="K113" s="3">
        <f>Table6[[#This Row],[ Nombre d''unités projetées avec le programme (au 31 mars 2025)]]-Table6[[#This Row],[Nombre d''unités projetées sans le programme]]</f>
        <v>8</v>
      </c>
      <c r="L113" s="3"/>
      <c r="M113" s="3">
        <v>540710.30000000005</v>
      </c>
      <c r="O113"/>
    </row>
    <row r="114" spans="1:15" x14ac:dyDescent="0.35">
      <c r="A114" t="s">
        <v>177</v>
      </c>
      <c r="B114" t="s">
        <v>2</v>
      </c>
      <c r="C114" t="s">
        <v>281</v>
      </c>
      <c r="D114" t="s">
        <v>282</v>
      </c>
      <c r="E114" s="1">
        <v>45309</v>
      </c>
      <c r="F114" s="2">
        <v>463415</v>
      </c>
      <c r="G114" s="3">
        <f>Table6[[#This Row],[ Nombre d''unités projetées avec le programme]]-Table6[[#This Row],[Nombre d''unités projetées grâce au programme]]</f>
        <v>27</v>
      </c>
      <c r="H114" s="3">
        <f>Table6[[#This Row],[ Nombre d''unités projetées avec le programme (au 31 mars 2025)]]-Table6[[#This Row],[Nombre d''unités projetées supplémentaires ]]</f>
        <v>35</v>
      </c>
      <c r="I114" s="3">
        <v>8</v>
      </c>
      <c r="J114" s="3">
        <v>35</v>
      </c>
      <c r="K114" s="3">
        <f>Table6[[#This Row],[ Nombre d''unités projetées avec le programme (au 31 mars 2025)]]-Table6[[#This Row],[Nombre d''unités projetées sans le programme]]</f>
        <v>8</v>
      </c>
      <c r="L114" s="3"/>
      <c r="M114" s="3">
        <v>463414.5</v>
      </c>
      <c r="O114"/>
    </row>
    <row r="115" spans="1:15" x14ac:dyDescent="0.35">
      <c r="A115" t="s">
        <v>165</v>
      </c>
      <c r="B115" t="s">
        <v>2</v>
      </c>
      <c r="C115" t="s">
        <v>281</v>
      </c>
      <c r="D115" t="s">
        <v>282</v>
      </c>
      <c r="E115" s="1">
        <v>45322</v>
      </c>
      <c r="F115" s="2">
        <v>799378</v>
      </c>
      <c r="G115" s="3">
        <f>Table6[[#This Row],[ Nombre d''unités projetées avec le programme]]-Table6[[#This Row],[Nombre d''unités projetées grâce au programme]]</f>
        <v>12</v>
      </c>
      <c r="H115" s="3">
        <f>Table6[[#This Row],[ Nombre d''unités projetées avec le programme (au 31 mars 2025)]]-Table6[[#This Row],[Nombre d''unités projetées supplémentaires ]]</f>
        <v>24</v>
      </c>
      <c r="I115" s="3">
        <v>12</v>
      </c>
      <c r="J115" s="3">
        <v>24</v>
      </c>
      <c r="K115" s="3">
        <f>Table6[[#This Row],[ Nombre d''unités projetées avec le programme (au 31 mars 2025)]]-Table6[[#This Row],[Nombre d''unités projetées sans le programme]]</f>
        <v>12</v>
      </c>
      <c r="L115" s="3"/>
      <c r="M115" s="3">
        <v>799377.6</v>
      </c>
      <c r="O115"/>
    </row>
    <row r="116" spans="1:15" x14ac:dyDescent="0.35">
      <c r="A116" t="s">
        <v>169</v>
      </c>
      <c r="B116" t="s">
        <v>2</v>
      </c>
      <c r="C116" t="s">
        <v>281</v>
      </c>
      <c r="D116" t="s">
        <v>282</v>
      </c>
      <c r="E116" s="1">
        <v>45322</v>
      </c>
      <c r="F116" s="2">
        <v>591234</v>
      </c>
      <c r="G116" s="3">
        <f>Table6[[#This Row],[ Nombre d''unités projetées avec le programme]]-Table6[[#This Row],[Nombre d''unités projetées grâce au programme]]</f>
        <v>3</v>
      </c>
      <c r="H116" s="3">
        <f>Table6[[#This Row],[ Nombre d''unités projetées avec le programme (au 31 mars 2025)]]-Table6[[#This Row],[Nombre d''unités projetées supplémentaires ]]</f>
        <v>12</v>
      </c>
      <c r="I116" s="3">
        <v>9</v>
      </c>
      <c r="J116" s="3">
        <v>12</v>
      </c>
      <c r="K116" s="3">
        <f>Table6[[#This Row],[ Nombre d''unités projetées avec le programme (au 31 mars 2025)]]-Table6[[#This Row],[Nombre d''unités projetées sans le programme]]</f>
        <v>9</v>
      </c>
      <c r="L116" s="3"/>
      <c r="M116" s="3">
        <v>591234</v>
      </c>
      <c r="O116"/>
    </row>
    <row r="117" spans="1:15" x14ac:dyDescent="0.35">
      <c r="A117" t="s">
        <v>178</v>
      </c>
      <c r="B117" t="s">
        <v>2</v>
      </c>
      <c r="C117" t="s">
        <v>281</v>
      </c>
      <c r="D117" t="s">
        <v>282</v>
      </c>
      <c r="E117" s="1">
        <v>45314</v>
      </c>
      <c r="F117" s="2">
        <v>761814</v>
      </c>
      <c r="G117" s="3">
        <f>Table6[[#This Row],[ Nombre d''unités projetées avec le programme]]-Table6[[#This Row],[Nombre d''unités projetées grâce au programme]]</f>
        <v>27</v>
      </c>
      <c r="H117" s="3">
        <f>Table6[[#This Row],[ Nombre d''unités projetées avec le programme (au 31 mars 2025)]]-Table6[[#This Row],[Nombre d''unités projetées supplémentaires ]]</f>
        <v>38</v>
      </c>
      <c r="I117" s="3">
        <v>11</v>
      </c>
      <c r="J117" s="3">
        <v>38</v>
      </c>
      <c r="K117" s="3">
        <f>Table6[[#This Row],[ Nombre d''unités projetées avec le programme (au 31 mars 2025)]]-Table6[[#This Row],[Nombre d''unités projetées sans le programme]]</f>
        <v>11</v>
      </c>
      <c r="L117" s="3"/>
      <c r="M117" s="3">
        <v>761813.8</v>
      </c>
      <c r="O117"/>
    </row>
    <row r="118" spans="1:15" x14ac:dyDescent="0.35">
      <c r="A118" t="s">
        <v>167</v>
      </c>
      <c r="B118" t="s">
        <v>2</v>
      </c>
      <c r="C118" t="s">
        <v>281</v>
      </c>
      <c r="D118" t="s">
        <v>282</v>
      </c>
      <c r="E118" s="1">
        <v>45536</v>
      </c>
      <c r="F118" s="2">
        <v>542660</v>
      </c>
      <c r="G118" s="3">
        <f>Table6[[#This Row],[ Nombre d''unités projetées avec le programme]]-Table6[[#This Row],[Nombre d''unités projetées grâce au programme]]</f>
        <v>1</v>
      </c>
      <c r="H118" s="3">
        <f>Table6[[#This Row],[ Nombre d''unités projetées avec le programme (au 31 mars 2025)]]-Table6[[#This Row],[Nombre d''unités projetées supplémentaires ]]</f>
        <v>9</v>
      </c>
      <c r="I118" s="3">
        <v>8</v>
      </c>
      <c r="J118" s="3">
        <v>9</v>
      </c>
      <c r="K118" s="3">
        <f>Table6[[#This Row],[ Nombre d''unités projetées avec le programme (au 31 mars 2025)]]-Table6[[#This Row],[Nombre d''unités projetées sans le programme]]</f>
        <v>8</v>
      </c>
      <c r="L118" s="3"/>
      <c r="M118" s="3">
        <v>542659.69999999995</v>
      </c>
      <c r="O118"/>
    </row>
    <row r="119" spans="1:15" x14ac:dyDescent="0.35">
      <c r="A119" t="s">
        <v>181</v>
      </c>
      <c r="B119" t="s">
        <v>2</v>
      </c>
      <c r="C119" t="s">
        <v>281</v>
      </c>
      <c r="D119" t="s">
        <v>282</v>
      </c>
      <c r="E119" s="1">
        <v>45320</v>
      </c>
      <c r="F119" s="2">
        <v>1066234</v>
      </c>
      <c r="G119" s="3">
        <f>Table6[[#This Row],[ Nombre d''unités projetées avec le programme]]-Table6[[#This Row],[Nombre d''unités projetées grâce au programme]]</f>
        <v>18</v>
      </c>
      <c r="H119" s="3">
        <f>Table6[[#This Row],[ Nombre d''unités projetées avec le programme (au 31 mars 2025)]]-Table6[[#This Row],[Nombre d''unités projetées supplémentaires ]]</f>
        <v>36</v>
      </c>
      <c r="I119" s="3">
        <v>18</v>
      </c>
      <c r="J119" s="3">
        <v>36</v>
      </c>
      <c r="K119" s="3">
        <f>Table6[[#This Row],[ Nombre d''unités projetées avec le programme (au 31 mars 2025)]]-Table6[[#This Row],[Nombre d''unités projetées sans le programme]]</f>
        <v>18</v>
      </c>
      <c r="L119" s="3"/>
      <c r="M119" s="3">
        <v>1066233.6000000001</v>
      </c>
      <c r="O119"/>
    </row>
    <row r="120" spans="1:15" x14ac:dyDescent="0.35">
      <c r="A120" t="s">
        <v>175</v>
      </c>
      <c r="B120" t="s">
        <v>2</v>
      </c>
      <c r="C120" t="s">
        <v>281</v>
      </c>
      <c r="D120" t="s">
        <v>282</v>
      </c>
      <c r="E120" s="1">
        <v>45315</v>
      </c>
      <c r="F120" s="2">
        <v>500457</v>
      </c>
      <c r="G120" s="3">
        <f>Table6[[#This Row],[ Nombre d''unités projetées avec le programme]]-Table6[[#This Row],[Nombre d''unités projetées grâce au programme]]</f>
        <v>1</v>
      </c>
      <c r="H120" s="3">
        <f>Table6[[#This Row],[ Nombre d''unités projetées avec le programme (au 31 mars 2025)]]-Table6[[#This Row],[Nombre d''unités projetées supplémentaires ]]</f>
        <v>9</v>
      </c>
      <c r="I120" s="3">
        <v>8</v>
      </c>
      <c r="J120" s="3">
        <v>9</v>
      </c>
      <c r="K120" s="3">
        <f>Table6[[#This Row],[ Nombre d''unités projetées avec le programme (au 31 mars 2025)]]-Table6[[#This Row],[Nombre d''unités projetées sans le programme]]</f>
        <v>8</v>
      </c>
      <c r="L120" s="3"/>
      <c r="M120" s="3">
        <v>500456.9</v>
      </c>
      <c r="O120"/>
    </row>
    <row r="121" spans="1:15" x14ac:dyDescent="0.35">
      <c r="A121" t="s">
        <v>166</v>
      </c>
      <c r="B121" t="s">
        <v>2</v>
      </c>
      <c r="C121" t="s">
        <v>281</v>
      </c>
      <c r="D121" t="s">
        <v>282</v>
      </c>
      <c r="E121" s="1">
        <v>45293</v>
      </c>
      <c r="F121" s="2">
        <v>770991</v>
      </c>
      <c r="G121" s="3">
        <f>Table6[[#This Row],[ Nombre d''unités projetées avec le programme]]-Table6[[#This Row],[Nombre d''unités projetées grâce au programme]]</f>
        <v>2</v>
      </c>
      <c r="H121" s="3">
        <f>Table6[[#This Row],[ Nombre d''unités projetées avec le programme (au 31 mars 2025)]]-Table6[[#This Row],[Nombre d''unités projetées supplémentaires ]]</f>
        <v>15</v>
      </c>
      <c r="I121" s="3">
        <v>13</v>
      </c>
      <c r="J121" s="3">
        <v>15</v>
      </c>
      <c r="K121" s="3">
        <f>Table6[[#This Row],[ Nombre d''unités projetées avec le programme (au 31 mars 2025)]]-Table6[[#This Row],[Nombre d''unités projetées sans le programme]]</f>
        <v>13</v>
      </c>
      <c r="L121" s="3"/>
      <c r="M121" s="3">
        <v>770990.5</v>
      </c>
      <c r="O121"/>
    </row>
    <row r="122" spans="1:15" x14ac:dyDescent="0.35">
      <c r="A122" t="s">
        <v>176</v>
      </c>
      <c r="B122" t="s">
        <v>2</v>
      </c>
      <c r="C122" t="s">
        <v>281</v>
      </c>
      <c r="D122" t="s">
        <v>282</v>
      </c>
      <c r="E122" s="1">
        <v>45315</v>
      </c>
      <c r="F122" s="2">
        <v>1108321</v>
      </c>
      <c r="G122" s="3">
        <f>Table6[[#This Row],[ Nombre d''unités projetées avec le programme]]-Table6[[#This Row],[Nombre d''unités projetées grâce au programme]]</f>
        <v>12</v>
      </c>
      <c r="H122" s="3">
        <f>Table6[[#This Row],[ Nombre d''unités projetées avec le programme (au 31 mars 2025)]]-Table6[[#This Row],[Nombre d''unités projetées supplémentaires ]]</f>
        <v>28</v>
      </c>
      <c r="I122" s="3">
        <v>16</v>
      </c>
      <c r="J122" s="3">
        <v>28</v>
      </c>
      <c r="K122" s="3">
        <f>Table6[[#This Row],[ Nombre d''unités projetées avec le programme (au 31 mars 2025)]]-Table6[[#This Row],[Nombre d''unités projetées sans le programme]]</f>
        <v>16</v>
      </c>
      <c r="L122" s="3"/>
      <c r="M122" s="3">
        <v>1108320.8</v>
      </c>
      <c r="O122"/>
    </row>
    <row r="123" spans="1:15" x14ac:dyDescent="0.35">
      <c r="A123" t="s">
        <v>170</v>
      </c>
      <c r="B123" t="s">
        <v>2</v>
      </c>
      <c r="C123" t="s">
        <v>281</v>
      </c>
      <c r="D123" t="s">
        <v>282</v>
      </c>
      <c r="E123" s="1">
        <v>45309</v>
      </c>
      <c r="F123" s="2">
        <v>948864</v>
      </c>
      <c r="G123" s="3">
        <f>Table6[[#This Row],[ Nombre d''unités projetées avec le programme]]-Table6[[#This Row],[Nombre d''unités projetées grâce au programme]]</f>
        <v>4</v>
      </c>
      <c r="H123" s="3">
        <f>Table6[[#This Row],[ Nombre d''unités projetées avec le programme (au 31 mars 2025)]]-Table6[[#This Row],[Nombre d''unités projetées supplémentaires ]]</f>
        <v>18</v>
      </c>
      <c r="I123" s="3">
        <v>14</v>
      </c>
      <c r="J123" s="3">
        <v>18</v>
      </c>
      <c r="K123" s="3">
        <f>Table6[[#This Row],[ Nombre d''unités projetées avec le programme (au 31 mars 2025)]]-Table6[[#This Row],[Nombre d''unités projetées sans le programme]]</f>
        <v>14</v>
      </c>
      <c r="L123" s="3"/>
      <c r="M123" s="3">
        <v>948863.6</v>
      </c>
      <c r="O123"/>
    </row>
    <row r="124" spans="1:15" x14ac:dyDescent="0.35">
      <c r="A124" t="s">
        <v>214</v>
      </c>
      <c r="B124" t="s">
        <v>3</v>
      </c>
      <c r="C124" t="s">
        <v>281</v>
      </c>
      <c r="D124" t="s">
        <v>283</v>
      </c>
      <c r="E124" s="1">
        <v>45321</v>
      </c>
      <c r="F124" s="2">
        <v>2414000</v>
      </c>
      <c r="G124" s="3">
        <f>Table6[[#This Row],[ Nombre d''unités projetées avec le programme]]-Table6[[#This Row],[Nombre d''unités projetées grâce au programme]]</f>
        <v>3</v>
      </c>
      <c r="H124" s="3">
        <f>Table6[[#This Row],[ Nombre d''unités projetées avec le programme (au 31 mars 2025)]]-Table6[[#This Row],[Nombre d''unités projetées supplémentaires ]]</f>
        <v>37</v>
      </c>
      <c r="I124" s="3">
        <v>34</v>
      </c>
      <c r="J124" s="3">
        <v>37</v>
      </c>
      <c r="K124" s="3">
        <f>Table6[[#This Row],[ Nombre d''unités projetées avec le programme (au 31 mars 2025)]]-Table6[[#This Row],[Nombre d''unités projetées sans le programme]]</f>
        <v>34</v>
      </c>
      <c r="L124" s="3"/>
      <c r="M124" s="3">
        <v>2414000</v>
      </c>
      <c r="O124"/>
    </row>
    <row r="125" spans="1:15" x14ac:dyDescent="0.35">
      <c r="A125" t="s">
        <v>192</v>
      </c>
      <c r="B125" t="s">
        <v>3</v>
      </c>
      <c r="C125" t="s">
        <v>280</v>
      </c>
      <c r="D125" t="s">
        <v>282</v>
      </c>
      <c r="E125" s="1">
        <v>45209</v>
      </c>
      <c r="F125" s="2">
        <v>114540500</v>
      </c>
      <c r="G125" s="3">
        <f>Table6[[#This Row],[ Nombre d''unités projetées avec le programme]]-Table6[[#This Row],[Nombre d''unités projetées grâce au programme]]</f>
        <v>13500</v>
      </c>
      <c r="H125" s="3">
        <f>Table6[[#This Row],[ Nombre d''unités projetées avec le programme (au 31 mars 2025)]]-Table6[[#This Row],[Nombre d''unités projetées supplémentaires ]]</f>
        <v>16650</v>
      </c>
      <c r="I125" s="3">
        <v>3150</v>
      </c>
      <c r="J125" s="3">
        <v>16650</v>
      </c>
      <c r="K125" s="3">
        <f>Table6[[#This Row],[ Nombre d''unités projetées avec le programme (au 31 mars 2025)]]-Table6[[#This Row],[Nombre d''unités projetées sans le programme]]</f>
        <v>3150</v>
      </c>
      <c r="L125" s="3"/>
      <c r="M125" s="3">
        <v>114540500</v>
      </c>
      <c r="O125"/>
    </row>
    <row r="126" spans="1:15" x14ac:dyDescent="0.35">
      <c r="A126" t="s">
        <v>210</v>
      </c>
      <c r="B126" t="s">
        <v>3</v>
      </c>
      <c r="C126" t="s">
        <v>280</v>
      </c>
      <c r="D126" t="s">
        <v>282</v>
      </c>
      <c r="E126" s="1">
        <v>45475</v>
      </c>
      <c r="F126" s="2">
        <v>25684990</v>
      </c>
      <c r="G126" s="3">
        <f>Table6[[#This Row],[ Nombre d''unités projetées avec le programme]]-Table6[[#This Row],[Nombre d''unités projetées grâce au programme]]</f>
        <v>6137</v>
      </c>
      <c r="H126" s="3">
        <f>Table6[[#This Row],[ Nombre d''unités projetées avec le programme (au 31 mars 2025)]]-Table6[[#This Row],[Nombre d''unités projetées supplémentaires ]]</f>
        <v>6825</v>
      </c>
      <c r="I126" s="3">
        <v>688</v>
      </c>
      <c r="J126" s="3">
        <v>6825</v>
      </c>
      <c r="K126" s="3">
        <f>Table6[[#This Row],[ Nombre d''unités projetées avec le programme (au 31 mars 2025)]]-Table6[[#This Row],[Nombre d''unités projetées sans le programme]]</f>
        <v>688</v>
      </c>
      <c r="L126" s="3"/>
      <c r="M126" s="3">
        <v>25684990</v>
      </c>
      <c r="O126"/>
    </row>
    <row r="127" spans="1:15" x14ac:dyDescent="0.35">
      <c r="A127" t="s">
        <v>194</v>
      </c>
      <c r="B127" t="s">
        <v>3</v>
      </c>
      <c r="C127" t="s">
        <v>280</v>
      </c>
      <c r="D127" t="s">
        <v>282</v>
      </c>
      <c r="E127" s="1">
        <v>45322</v>
      </c>
      <c r="F127" s="2">
        <v>13347095</v>
      </c>
      <c r="G127" s="3">
        <f>Table6[[#This Row],[ Nombre d''unités projetées avec le programme]]-Table6[[#This Row],[Nombre d''unités projetées grâce au programme]]</f>
        <v>2615</v>
      </c>
      <c r="H127" s="3">
        <f>Table6[[#This Row],[ Nombre d''unités projetées avec le programme (au 31 mars 2025)]]-Table6[[#This Row],[Nombre d''unités projetées supplémentaires ]]</f>
        <v>2972</v>
      </c>
      <c r="I127" s="3">
        <v>357</v>
      </c>
      <c r="J127" s="3">
        <v>2972</v>
      </c>
      <c r="K127" s="3">
        <f>Table6[[#This Row],[ Nombre d''unités projetées avec le programme (au 31 mars 2025)]]-Table6[[#This Row],[Nombre d''unités projetées sans le programme]]</f>
        <v>357</v>
      </c>
      <c r="L127" s="3"/>
      <c r="M127" s="3">
        <v>13347095.199999999</v>
      </c>
      <c r="O127"/>
    </row>
    <row r="128" spans="1:15" x14ac:dyDescent="0.35">
      <c r="A128" t="s">
        <v>203</v>
      </c>
      <c r="B128" t="s">
        <v>3</v>
      </c>
      <c r="C128" t="s">
        <v>280</v>
      </c>
      <c r="D128" t="s">
        <v>282</v>
      </c>
      <c r="E128" s="1">
        <v>45272</v>
      </c>
      <c r="F128" s="2">
        <v>27550302</v>
      </c>
      <c r="G128" s="3">
        <f>Table6[[#This Row],[ Nombre d''unités projetées avec le programme]]-Table6[[#This Row],[Nombre d''unités projetées grâce au programme]]</f>
        <v>3850</v>
      </c>
      <c r="H128" s="3">
        <f>Table6[[#This Row],[ Nombre d''unités projetées avec le programme (au 31 mars 2025)]]-Table6[[#This Row],[Nombre d''unités projetées supplémentaires ]]</f>
        <v>4740</v>
      </c>
      <c r="I128" s="3">
        <v>890</v>
      </c>
      <c r="J128" s="3">
        <v>4740</v>
      </c>
      <c r="K128" s="3">
        <f>Table6[[#This Row],[ Nombre d''unités projetées avec le programme (au 31 mars 2025)]]-Table6[[#This Row],[Nombre d''unités projetées sans le programme]]</f>
        <v>890</v>
      </c>
      <c r="L128" s="3"/>
      <c r="M128" s="3">
        <v>27550302</v>
      </c>
      <c r="O128"/>
    </row>
    <row r="129" spans="1:15" x14ac:dyDescent="0.35">
      <c r="A129" t="s">
        <v>195</v>
      </c>
      <c r="B129" t="s">
        <v>3</v>
      </c>
      <c r="C129" t="s">
        <v>280</v>
      </c>
      <c r="D129" t="s">
        <v>282</v>
      </c>
      <c r="E129" s="1">
        <v>45414</v>
      </c>
      <c r="F129" s="2">
        <v>20784060</v>
      </c>
      <c r="G129" s="3">
        <f>Table6[[#This Row],[ Nombre d''unités projetées avec le programme]]-Table6[[#This Row],[Nombre d''unités projetées grâce au programme]]</f>
        <v>1043</v>
      </c>
      <c r="H129" s="3">
        <f>Table6[[#This Row],[ Nombre d''unités projetées avec le programme (au 31 mars 2025)]]-Table6[[#This Row],[Nombre d''unités projetées supplémentaires ]]</f>
        <v>1691</v>
      </c>
      <c r="I129" s="3">
        <v>648</v>
      </c>
      <c r="J129" s="3">
        <v>1755</v>
      </c>
      <c r="K129" s="3">
        <f>Table6[[#This Row],[ Nombre d''unités projetées avec le programme (au 31 mars 2025)]]-Table6[[#This Row],[Nombre d''unités projetées sans le programme]]</f>
        <v>712</v>
      </c>
      <c r="L129" s="3">
        <v>64</v>
      </c>
      <c r="M129" s="3">
        <v>22861059.5</v>
      </c>
      <c r="O129"/>
    </row>
    <row r="130" spans="1:15" x14ac:dyDescent="0.35">
      <c r="A130" t="s">
        <v>196</v>
      </c>
      <c r="B130" t="s">
        <v>3</v>
      </c>
      <c r="C130" t="s">
        <v>280</v>
      </c>
      <c r="D130" t="s">
        <v>282</v>
      </c>
      <c r="E130" s="1">
        <v>45505</v>
      </c>
      <c r="F130" s="2">
        <v>21426140</v>
      </c>
      <c r="G130" s="3">
        <f>Table6[[#This Row],[ Nombre d''unités projetées avec le programme]]-Table6[[#This Row],[Nombre d''unités projetées grâce au programme]]</f>
        <v>2918</v>
      </c>
      <c r="H130" s="3">
        <f>Table6[[#This Row],[ Nombre d''unités projetées avec le programme (au 31 mars 2025)]]-Table6[[#This Row],[Nombre d''unités projetées supplémentaires ]]</f>
        <v>3657</v>
      </c>
      <c r="I130" s="3">
        <v>739</v>
      </c>
      <c r="J130" s="3">
        <v>3657</v>
      </c>
      <c r="K130" s="3">
        <f>Table6[[#This Row],[ Nombre d''unités projetées avec le programme (au 31 mars 2025)]]-Table6[[#This Row],[Nombre d''unités projetées sans le programme]]</f>
        <v>739</v>
      </c>
      <c r="L130" s="3"/>
      <c r="M130" s="3">
        <v>21426140.199999999</v>
      </c>
      <c r="O130"/>
    </row>
    <row r="131" spans="1:15" x14ac:dyDescent="0.35">
      <c r="A131" t="s">
        <v>208</v>
      </c>
      <c r="B131" t="s">
        <v>3</v>
      </c>
      <c r="C131" t="s">
        <v>280</v>
      </c>
      <c r="D131" t="s">
        <v>282</v>
      </c>
      <c r="E131" s="1">
        <v>45026</v>
      </c>
      <c r="F131" s="2">
        <v>93540000</v>
      </c>
      <c r="G131" s="3">
        <f>Table6[[#This Row],[ Nombre d''unités projetées avec le programme]]-Table6[[#This Row],[Nombre d''unités projetées grâce au programme]]</f>
        <v>9227</v>
      </c>
      <c r="H131" s="3">
        <f>Table6[[#This Row],[ Nombre d''unités projetées avec le programme (au 31 mars 2025)]]-Table6[[#This Row],[Nombre d''unités projetées supplémentaires ]]</f>
        <v>11902</v>
      </c>
      <c r="I131" s="3">
        <v>2675</v>
      </c>
      <c r="J131" s="3">
        <v>11902</v>
      </c>
      <c r="K131" s="3">
        <f>Table6[[#This Row],[ Nombre d''unités projetées avec le programme (au 31 mars 2025)]]-Table6[[#This Row],[Nombre d''unités projetées sans le programme]]</f>
        <v>2675</v>
      </c>
      <c r="L131" s="3"/>
      <c r="M131" s="3">
        <v>93540000</v>
      </c>
      <c r="O131"/>
    </row>
    <row r="132" spans="1:15" x14ac:dyDescent="0.35">
      <c r="A132" t="s">
        <v>188</v>
      </c>
      <c r="B132" t="s">
        <v>3</v>
      </c>
      <c r="C132" t="s">
        <v>280</v>
      </c>
      <c r="D132" t="s">
        <v>282</v>
      </c>
      <c r="E132" s="1">
        <v>45225</v>
      </c>
      <c r="F132" s="2">
        <v>42420984</v>
      </c>
      <c r="G132" s="3">
        <f>Table6[[#This Row],[ Nombre d''unités projetées avec le programme]]-Table6[[#This Row],[Nombre d''unités projetées grâce au programme]]</f>
        <v>8455</v>
      </c>
      <c r="H132" s="3">
        <f>Table6[[#This Row],[ Nombre d''unités projetées avec le programme (au 31 mars 2025)]]-Table6[[#This Row],[Nombre d''unités projetées supplémentaires ]]</f>
        <v>9671</v>
      </c>
      <c r="I132" s="3">
        <v>1216</v>
      </c>
      <c r="J132" s="3">
        <v>9769</v>
      </c>
      <c r="K132" s="3">
        <f>Table6[[#This Row],[ Nombre d''unités projetées avec le programme (au 31 mars 2025)]]-Table6[[#This Row],[Nombre d''unités projetées sans le programme]]</f>
        <v>1314</v>
      </c>
      <c r="L132" s="3">
        <v>98</v>
      </c>
      <c r="M132" s="3">
        <v>46634984</v>
      </c>
      <c r="O132"/>
    </row>
    <row r="133" spans="1:15" x14ac:dyDescent="0.35">
      <c r="A133" t="s">
        <v>207</v>
      </c>
      <c r="B133" t="s">
        <v>3</v>
      </c>
      <c r="C133" t="s">
        <v>280</v>
      </c>
      <c r="D133" t="s">
        <v>282</v>
      </c>
      <c r="E133" s="1">
        <v>45147</v>
      </c>
      <c r="F133" s="2">
        <v>74058143</v>
      </c>
      <c r="G133" s="3">
        <f>Table6[[#This Row],[ Nombre d''unités projetées avec le programme]]-Table6[[#This Row],[Nombre d''unités projetées grâce au programme]]</f>
        <v>9432</v>
      </c>
      <c r="H133" s="3">
        <f>Table6[[#This Row],[ Nombre d''unités projetées avec le programme (au 31 mars 2025)]]-Table6[[#This Row],[Nombre d''unités projetées supplémentaires ]]</f>
        <v>11619</v>
      </c>
      <c r="I133" s="3">
        <v>2187</v>
      </c>
      <c r="J133" s="3">
        <v>11803</v>
      </c>
      <c r="K133" s="3">
        <f>Table6[[#This Row],[ Nombre d''unités projetées avec le programme (au 31 mars 2025)]]-Table6[[#This Row],[Nombre d''unités projetées sans le programme]]</f>
        <v>2371</v>
      </c>
      <c r="L133" s="3">
        <v>184</v>
      </c>
      <c r="M133" s="3">
        <v>81449143</v>
      </c>
      <c r="O133"/>
    </row>
    <row r="134" spans="1:15" x14ac:dyDescent="0.35">
      <c r="A134" t="s">
        <v>218</v>
      </c>
      <c r="B134" t="s">
        <v>3</v>
      </c>
      <c r="C134" t="s">
        <v>281</v>
      </c>
      <c r="D134" t="s">
        <v>283</v>
      </c>
      <c r="E134" s="1">
        <v>45317</v>
      </c>
      <c r="F134" s="2">
        <v>2556000</v>
      </c>
      <c r="G134" s="3">
        <f>Table6[[#This Row],[ Nombre d''unités projetées avec le programme]]-Table6[[#This Row],[Nombre d''unités projetées grâce au programme]]</f>
        <v>3</v>
      </c>
      <c r="H134" s="3">
        <f>Table6[[#This Row],[ Nombre d''unités projetées avec le programme (au 31 mars 2025)]]-Table6[[#This Row],[Nombre d''unités projetées supplémentaires ]]</f>
        <v>39</v>
      </c>
      <c r="I134" s="3">
        <v>36</v>
      </c>
      <c r="J134" s="3">
        <v>39</v>
      </c>
      <c r="K134" s="3">
        <f>Table6[[#This Row],[ Nombre d''unités projetées avec le programme (au 31 mars 2025)]]-Table6[[#This Row],[Nombre d''unités projetées sans le programme]]</f>
        <v>36</v>
      </c>
      <c r="L134" s="3"/>
      <c r="M134" s="3">
        <v>2556000</v>
      </c>
      <c r="O134"/>
    </row>
    <row r="135" spans="1:15" x14ac:dyDescent="0.35">
      <c r="A135" t="s">
        <v>197</v>
      </c>
      <c r="B135" t="s">
        <v>3</v>
      </c>
      <c r="C135" t="s">
        <v>280</v>
      </c>
      <c r="D135" t="s">
        <v>282</v>
      </c>
      <c r="E135" s="1">
        <v>45316</v>
      </c>
      <c r="F135" s="2">
        <v>58842625</v>
      </c>
      <c r="G135" s="3">
        <f>Table6[[#This Row],[ Nombre d''unités projetées avec le programme]]-Table6[[#This Row],[Nombre d''unités projetées grâce au programme]]</f>
        <v>6075</v>
      </c>
      <c r="H135" s="3">
        <f>Table6[[#This Row],[ Nombre d''unités projetées avec le programme (au 31 mars 2025)]]-Table6[[#This Row],[Nombre d''unités projetées supplémentaires ]]</f>
        <v>7715</v>
      </c>
      <c r="I135" s="3">
        <v>1640</v>
      </c>
      <c r="J135" s="3">
        <v>7715</v>
      </c>
      <c r="K135" s="3">
        <f>Table6[[#This Row],[ Nombre d''unités projetées avec le programme (au 31 mars 2025)]]-Table6[[#This Row],[Nombre d''unités projetées sans le programme]]</f>
        <v>1640</v>
      </c>
      <c r="L135" s="3"/>
      <c r="M135" s="3">
        <v>58842625</v>
      </c>
      <c r="O135"/>
    </row>
    <row r="136" spans="1:15" x14ac:dyDescent="0.35">
      <c r="A136" t="s">
        <v>189</v>
      </c>
      <c r="B136" t="s">
        <v>3</v>
      </c>
      <c r="C136" t="s">
        <v>280</v>
      </c>
      <c r="D136" t="s">
        <v>282</v>
      </c>
      <c r="E136" s="1">
        <v>45278</v>
      </c>
      <c r="F136" s="2">
        <v>22418300</v>
      </c>
      <c r="G136" s="3">
        <f>Table6[[#This Row],[ Nombre d''unités projetées avec le programme]]-Table6[[#This Row],[Nombre d''unités projetées grâce au programme]]</f>
        <v>3424</v>
      </c>
      <c r="H136" s="3">
        <f>Table6[[#This Row],[ Nombre d''unités projetées avec le programme (au 31 mars 2025)]]-Table6[[#This Row],[Nombre d''unités projetées supplémentaires ]]</f>
        <v>4225</v>
      </c>
      <c r="I136" s="3">
        <v>801</v>
      </c>
      <c r="J136" s="3">
        <v>4225</v>
      </c>
      <c r="K136" s="3">
        <f>Table6[[#This Row],[ Nombre d''unités projetées avec le programme (au 31 mars 2025)]]-Table6[[#This Row],[Nombre d''unités projetées sans le programme]]</f>
        <v>801</v>
      </c>
      <c r="L136" s="3"/>
      <c r="M136" s="3">
        <v>22418300</v>
      </c>
      <c r="O136"/>
    </row>
    <row r="137" spans="1:15" x14ac:dyDescent="0.35">
      <c r="A137" t="s">
        <v>190</v>
      </c>
      <c r="B137" t="s">
        <v>3</v>
      </c>
      <c r="C137" t="s">
        <v>280</v>
      </c>
      <c r="D137" t="s">
        <v>282</v>
      </c>
      <c r="E137" s="1">
        <v>45222</v>
      </c>
      <c r="F137" s="2">
        <v>112998131</v>
      </c>
      <c r="G137" s="3">
        <f>Table6[[#This Row],[ Nombre d''unités projetées avec le programme]]-Table6[[#This Row],[Nombre d''unités projetées grâce au programme]]</f>
        <v>10534</v>
      </c>
      <c r="H137" s="3">
        <f>Table6[[#This Row],[ Nombre d''unités projetées avec le programme (au 31 mars 2025)]]-Table6[[#This Row],[Nombre d''unités projetées supplémentaires ]]</f>
        <v>13577</v>
      </c>
      <c r="I137" s="3">
        <v>3043</v>
      </c>
      <c r="J137" s="3">
        <v>13577</v>
      </c>
      <c r="K137" s="3">
        <f>Table6[[#This Row],[ Nombre d''unités projetées avec le programme (au 31 mars 2025)]]-Table6[[#This Row],[Nombre d''unités projetées sans le programme]]</f>
        <v>3043</v>
      </c>
      <c r="L137" s="3"/>
      <c r="M137" s="3">
        <v>112998131</v>
      </c>
      <c r="O137"/>
    </row>
    <row r="138" spans="1:15" x14ac:dyDescent="0.35">
      <c r="A138" t="s">
        <v>206</v>
      </c>
      <c r="B138" t="s">
        <v>3</v>
      </c>
      <c r="C138" t="s">
        <v>280</v>
      </c>
      <c r="D138" t="s">
        <v>282</v>
      </c>
      <c r="E138" s="1">
        <v>45321</v>
      </c>
      <c r="F138" s="2">
        <v>5234207</v>
      </c>
      <c r="G138" s="3">
        <f>Table6[[#This Row],[ Nombre d''unités projetées avec le programme]]-Table6[[#This Row],[Nombre d''unités projetées grâce au programme]]</f>
        <v>501</v>
      </c>
      <c r="H138" s="3">
        <f>Table6[[#This Row],[ Nombre d''unités projetées avec le programme (au 31 mars 2025)]]-Table6[[#This Row],[Nombre d''unités projetées supplémentaires ]]</f>
        <v>671</v>
      </c>
      <c r="I138" s="3">
        <v>170</v>
      </c>
      <c r="J138" s="3">
        <v>671</v>
      </c>
      <c r="K138" s="3">
        <f>Table6[[#This Row],[ Nombre d''unités projetées avec le programme (au 31 mars 2025)]]-Table6[[#This Row],[Nombre d''unités projetées sans le programme]]</f>
        <v>170</v>
      </c>
      <c r="L138" s="3"/>
      <c r="M138" s="3">
        <v>5234207</v>
      </c>
      <c r="O138"/>
    </row>
    <row r="139" spans="1:15" x14ac:dyDescent="0.35">
      <c r="A139" t="s">
        <v>215</v>
      </c>
      <c r="B139" t="s">
        <v>3</v>
      </c>
      <c r="C139" t="s">
        <v>281</v>
      </c>
      <c r="D139" t="s">
        <v>283</v>
      </c>
      <c r="E139" s="1">
        <v>45322</v>
      </c>
      <c r="F139" s="2">
        <v>1704000</v>
      </c>
      <c r="G139" s="3">
        <f>Table6[[#This Row],[ Nombre d''unités projetées avec le programme]]-Table6[[#This Row],[Nombre d''unités projetées grâce au programme]]</f>
        <v>12</v>
      </c>
      <c r="H139" s="3">
        <f>Table6[[#This Row],[ Nombre d''unités projetées avec le programme (au 31 mars 2025)]]-Table6[[#This Row],[Nombre d''unités projetées supplémentaires ]]</f>
        <v>36</v>
      </c>
      <c r="I139" s="3">
        <v>24</v>
      </c>
      <c r="J139" s="3">
        <v>36</v>
      </c>
      <c r="K139" s="3">
        <f>Table6[[#This Row],[ Nombre d''unités projetées avec le programme (au 31 mars 2025)]]-Table6[[#This Row],[Nombre d''unités projetées sans le programme]]</f>
        <v>24</v>
      </c>
      <c r="L139" s="3"/>
      <c r="M139" s="3">
        <v>1704000</v>
      </c>
      <c r="O139"/>
    </row>
    <row r="140" spans="1:15" x14ac:dyDescent="0.35">
      <c r="A140" t="s">
        <v>187</v>
      </c>
      <c r="B140" t="s">
        <v>3</v>
      </c>
      <c r="C140" t="s">
        <v>280</v>
      </c>
      <c r="D140" t="s">
        <v>282</v>
      </c>
      <c r="E140" s="1">
        <v>45281</v>
      </c>
      <c r="F140" s="2">
        <v>176323293</v>
      </c>
      <c r="G140" s="3">
        <f>Table6[[#This Row],[ Nombre d''unités projetées avec le programme]]-Table6[[#This Row],[Nombre d''unités projetées grâce au programme]]</f>
        <v>33137</v>
      </c>
      <c r="H140" s="3">
        <f>Table6[[#This Row],[ Nombre d''unités projetées avec le programme (au 31 mars 2025)]]-Table6[[#This Row],[Nombre d''unités projetées supplémentaires ]]</f>
        <v>37586</v>
      </c>
      <c r="I140" s="3">
        <v>4449</v>
      </c>
      <c r="J140" s="3">
        <v>37586</v>
      </c>
      <c r="K140" s="3">
        <f>Table6[[#This Row],[ Nombre d''unités projetées avec le programme (au 31 mars 2025)]]-Table6[[#This Row],[Nombre d''unités projetées sans le programme]]</f>
        <v>4449</v>
      </c>
      <c r="L140" s="3"/>
      <c r="M140" s="3">
        <v>176323293</v>
      </c>
      <c r="O140"/>
    </row>
    <row r="141" spans="1:15" x14ac:dyDescent="0.35">
      <c r="A141" t="s">
        <v>213</v>
      </c>
      <c r="B141" t="s">
        <v>3</v>
      </c>
      <c r="C141" t="s">
        <v>281</v>
      </c>
      <c r="D141" t="s">
        <v>283</v>
      </c>
      <c r="E141" s="1">
        <v>45314</v>
      </c>
      <c r="F141" s="2">
        <v>531000</v>
      </c>
      <c r="G141" s="3">
        <f>Table6[[#This Row],[ Nombre d''unités projetées avec le programme]]-Table6[[#This Row],[Nombre d''unités projetées grâce au programme]]</f>
        <v>8</v>
      </c>
      <c r="H141" s="3">
        <f>Table6[[#This Row],[ Nombre d''unités projetées avec le programme (au 31 mars 2025)]]-Table6[[#This Row],[Nombre d''unités projetées supplémentaires ]]</f>
        <v>17</v>
      </c>
      <c r="I141" s="3">
        <v>9</v>
      </c>
      <c r="J141" s="3">
        <v>17</v>
      </c>
      <c r="K141" s="3">
        <f>Table6[[#This Row],[ Nombre d''unités projetées avec le programme (au 31 mars 2025)]]-Table6[[#This Row],[Nombre d''unités projetées sans le programme]]</f>
        <v>9</v>
      </c>
      <c r="L141" s="3"/>
      <c r="M141" s="3">
        <v>531000</v>
      </c>
      <c r="O141"/>
    </row>
    <row r="142" spans="1:15" x14ac:dyDescent="0.35">
      <c r="A142" t="s">
        <v>193</v>
      </c>
      <c r="B142" t="s">
        <v>3</v>
      </c>
      <c r="C142" t="s">
        <v>280</v>
      </c>
      <c r="D142" t="s">
        <v>282</v>
      </c>
      <c r="E142" s="1">
        <v>45245</v>
      </c>
      <c r="F142" s="2">
        <v>31115380</v>
      </c>
      <c r="G142" s="3">
        <f>Table6[[#This Row],[ Nombre d''unités projetées avec le programme]]-Table6[[#This Row],[Nombre d''unités projetées grâce au programme]]</f>
        <v>4032</v>
      </c>
      <c r="H142" s="3">
        <f>Table6[[#This Row],[ Nombre d''unités projetées avec le programme (au 31 mars 2025)]]-Table6[[#This Row],[Nombre d''unités projetées supplémentaires ]]</f>
        <v>4820</v>
      </c>
      <c r="I142" s="3">
        <v>788</v>
      </c>
      <c r="J142" s="3">
        <v>4820</v>
      </c>
      <c r="K142" s="3">
        <f>Table6[[#This Row],[ Nombre d''unités projetées avec le programme (au 31 mars 2025)]]-Table6[[#This Row],[Nombre d''unités projetées sans le programme]]</f>
        <v>788</v>
      </c>
      <c r="L142" s="3"/>
      <c r="M142" s="3">
        <v>31115380</v>
      </c>
      <c r="O142"/>
    </row>
    <row r="143" spans="1:15" x14ac:dyDescent="0.35">
      <c r="A143" t="s">
        <v>212</v>
      </c>
      <c r="B143" t="s">
        <v>3</v>
      </c>
      <c r="C143" t="s">
        <v>281</v>
      </c>
      <c r="D143" t="s">
        <v>283</v>
      </c>
      <c r="E143" s="1">
        <v>45321</v>
      </c>
      <c r="F143" s="2">
        <v>2124000</v>
      </c>
      <c r="G143" s="3">
        <f>Table6[[#This Row],[ Nombre d''unités projetées avec le programme]]-Table6[[#This Row],[Nombre d''unités projetées grâce au programme]]</f>
        <v>2</v>
      </c>
      <c r="H143" s="3">
        <f>Table6[[#This Row],[ Nombre d''unités projetées avec le programme (au 31 mars 2025)]]-Table6[[#This Row],[Nombre d''unités projetées supplémentaires ]]</f>
        <v>38</v>
      </c>
      <c r="I143" s="3">
        <v>36</v>
      </c>
      <c r="J143" s="3">
        <v>38</v>
      </c>
      <c r="K143" s="3">
        <f>Table6[[#This Row],[ Nombre d''unités projetées avec le programme (au 31 mars 2025)]]-Table6[[#This Row],[Nombre d''unités projetées sans le programme]]</f>
        <v>36</v>
      </c>
      <c r="L143" s="3"/>
      <c r="M143" s="3">
        <v>2124000</v>
      </c>
      <c r="O143"/>
    </row>
    <row r="144" spans="1:15" x14ac:dyDescent="0.35">
      <c r="A144" t="s">
        <v>199</v>
      </c>
      <c r="B144" t="s">
        <v>3</v>
      </c>
      <c r="C144" t="s">
        <v>280</v>
      </c>
      <c r="D144" t="s">
        <v>282</v>
      </c>
      <c r="E144" s="1">
        <v>45566</v>
      </c>
      <c r="F144" s="2">
        <v>25684484</v>
      </c>
      <c r="G144" s="3">
        <f>Table6[[#This Row],[ Nombre d''unités projetées avec le programme]]-Table6[[#This Row],[Nombre d''unités projetées grâce au programme]]</f>
        <v>1684</v>
      </c>
      <c r="H144" s="3">
        <f>Table6[[#This Row],[ Nombre d''unités projetées avec le programme (au 31 mars 2025)]]-Table6[[#This Row],[Nombre d''unités projetées supplémentaires ]]</f>
        <v>2382</v>
      </c>
      <c r="I144" s="3">
        <v>698</v>
      </c>
      <c r="J144" s="3">
        <v>2382</v>
      </c>
      <c r="K144" s="3">
        <f>Table6[[#This Row],[ Nombre d''unités projetées avec le programme (au 31 mars 2025)]]-Table6[[#This Row],[Nombre d''unités projetées sans le programme]]</f>
        <v>698</v>
      </c>
      <c r="L144" s="3"/>
      <c r="M144" s="3">
        <v>25684483.800000001</v>
      </c>
      <c r="O144"/>
    </row>
    <row r="145" spans="1:15" x14ac:dyDescent="0.35">
      <c r="A145" t="s">
        <v>204</v>
      </c>
      <c r="B145" t="s">
        <v>3</v>
      </c>
      <c r="C145" t="s">
        <v>280</v>
      </c>
      <c r="D145" t="s">
        <v>282</v>
      </c>
      <c r="E145" s="1">
        <v>45597</v>
      </c>
      <c r="F145" s="2">
        <v>21156285</v>
      </c>
      <c r="G145" s="3">
        <f>Table6[[#This Row],[ Nombre d''unités projetées avec le programme]]-Table6[[#This Row],[Nombre d''unités projetées grâce au programme]]</f>
        <v>2106</v>
      </c>
      <c r="H145" s="3">
        <f>Table6[[#This Row],[ Nombre d''unités projetées avec le programme (au 31 mars 2025)]]-Table6[[#This Row],[Nombre d''unités projetées supplémentaires ]]</f>
        <v>2724</v>
      </c>
      <c r="I145" s="3">
        <v>618</v>
      </c>
      <c r="J145" s="3">
        <v>2724</v>
      </c>
      <c r="K145" s="3">
        <f>Table6[[#This Row],[ Nombre d''unités projetées avec le programme (au 31 mars 2025)]]-Table6[[#This Row],[Nombre d''unités projetées sans le programme]]</f>
        <v>618</v>
      </c>
      <c r="L145" s="3"/>
      <c r="M145" s="3">
        <v>21156284.600000001</v>
      </c>
      <c r="O145"/>
    </row>
    <row r="146" spans="1:15" x14ac:dyDescent="0.35">
      <c r="A146" t="s">
        <v>205</v>
      </c>
      <c r="B146" t="s">
        <v>3</v>
      </c>
      <c r="C146" t="s">
        <v>280</v>
      </c>
      <c r="D146" t="s">
        <v>282</v>
      </c>
      <c r="E146" s="1">
        <v>45337</v>
      </c>
      <c r="F146" s="2">
        <v>4383110</v>
      </c>
      <c r="G146" s="3">
        <f>Table6[[#This Row],[ Nombre d''unités projetées avec le programme]]-Table6[[#This Row],[Nombre d''unités projetées grâce au programme]]</f>
        <v>327</v>
      </c>
      <c r="H146" s="3">
        <f>Table6[[#This Row],[ Nombre d''unités projetées avec le programme (au 31 mars 2025)]]-Table6[[#This Row],[Nombre d''unités projetées supplémentaires ]]</f>
        <v>464</v>
      </c>
      <c r="I146" s="3">
        <v>137</v>
      </c>
      <c r="J146" s="3">
        <v>464</v>
      </c>
      <c r="K146" s="3">
        <f>Table6[[#This Row],[ Nombre d''unités projetées avec le programme (au 31 mars 2025)]]-Table6[[#This Row],[Nombre d''unités projetées sans le programme]]</f>
        <v>137</v>
      </c>
      <c r="L146" s="3"/>
      <c r="M146" s="3">
        <v>4383110.4000000004</v>
      </c>
      <c r="O146"/>
    </row>
    <row r="147" spans="1:15" x14ac:dyDescent="0.35">
      <c r="A147" t="s">
        <v>209</v>
      </c>
      <c r="B147" t="s">
        <v>3</v>
      </c>
      <c r="C147" t="s">
        <v>280</v>
      </c>
      <c r="D147" t="s">
        <v>282</v>
      </c>
      <c r="E147" s="1">
        <v>45280</v>
      </c>
      <c r="F147" s="2">
        <v>471109960</v>
      </c>
      <c r="G147" s="3">
        <f>Table6[[#This Row],[ Nombre d''unités projetées avec le programme]]-Table6[[#This Row],[Nombre d''unités projetées grâce au programme]]</f>
        <v>49200</v>
      </c>
      <c r="H147" s="3">
        <f>Table6[[#This Row],[ Nombre d''unités projetées avec le programme (au 31 mars 2025)]]-Table6[[#This Row],[Nombre d''unités projetées supplémentaires ]]</f>
        <v>60980</v>
      </c>
      <c r="I147" s="3">
        <v>11780</v>
      </c>
      <c r="J147" s="3">
        <v>60980</v>
      </c>
      <c r="K147" s="3">
        <f>Table6[[#This Row],[ Nombre d''unités projetées avec le programme (au 31 mars 2025)]]-Table6[[#This Row],[Nombre d''unités projetées sans le programme]]</f>
        <v>11780</v>
      </c>
      <c r="L147" s="3"/>
      <c r="M147" s="3">
        <v>471109960</v>
      </c>
      <c r="O147"/>
    </row>
    <row r="148" spans="1:15" x14ac:dyDescent="0.35">
      <c r="A148" t="s">
        <v>200</v>
      </c>
      <c r="B148" t="s">
        <v>3</v>
      </c>
      <c r="C148" t="s">
        <v>280</v>
      </c>
      <c r="D148" t="s">
        <v>282</v>
      </c>
      <c r="E148" s="1">
        <v>45278</v>
      </c>
      <c r="F148" s="2">
        <v>21976916</v>
      </c>
      <c r="G148" s="3">
        <f>Table6[[#This Row],[ Nombre d''unités projetées avec le programme]]-Table6[[#This Row],[Nombre d''unités projetées grâce au programme]]</f>
        <v>3029</v>
      </c>
      <c r="H148" s="3">
        <f>Table6[[#This Row],[ Nombre d''unités projetées avec le programme (au 31 mars 2025)]]-Table6[[#This Row],[Nombre d''unités projetées supplémentaires ]]</f>
        <v>3613</v>
      </c>
      <c r="I148" s="3">
        <v>584</v>
      </c>
      <c r="J148" s="3">
        <v>3613</v>
      </c>
      <c r="K148" s="3">
        <f>Table6[[#This Row],[ Nombre d''unités projetées avec le programme (au 31 mars 2025)]]-Table6[[#This Row],[Nombre d''unités projetées sans le programme]]</f>
        <v>584</v>
      </c>
      <c r="L148" s="3"/>
      <c r="M148" s="3">
        <v>21976915.600000001</v>
      </c>
      <c r="O148"/>
    </row>
    <row r="149" spans="1:15" x14ac:dyDescent="0.35">
      <c r="A149" t="s">
        <v>211</v>
      </c>
      <c r="B149" t="s">
        <v>3</v>
      </c>
      <c r="C149" t="s">
        <v>281</v>
      </c>
      <c r="D149" t="s">
        <v>282</v>
      </c>
      <c r="E149" s="1">
        <v>45322</v>
      </c>
      <c r="F149" s="2">
        <v>1886886</v>
      </c>
      <c r="G149" s="3">
        <f>Table6[[#This Row],[ Nombre d''unités projetées avec le programme]]-Table6[[#This Row],[Nombre d''unités projetées grâce au programme]]</f>
        <v>144</v>
      </c>
      <c r="H149" s="3">
        <f>Table6[[#This Row],[ Nombre d''unités projetées avec le programme (au 31 mars 2025)]]-Table6[[#This Row],[Nombre d''unités projetées supplémentaires ]]</f>
        <v>210</v>
      </c>
      <c r="I149" s="3">
        <v>66</v>
      </c>
      <c r="J149" s="3">
        <v>210</v>
      </c>
      <c r="K149" s="3">
        <f>Table6[[#This Row],[ Nombre d''unités projetées avec le programme (au 31 mars 2025)]]-Table6[[#This Row],[Nombre d''unités projetées sans le programme]]</f>
        <v>66</v>
      </c>
      <c r="L149" s="3"/>
      <c r="M149" s="3">
        <v>1886886</v>
      </c>
      <c r="O149"/>
    </row>
    <row r="150" spans="1:15" x14ac:dyDescent="0.35">
      <c r="A150" t="s">
        <v>198</v>
      </c>
      <c r="B150" t="s">
        <v>3</v>
      </c>
      <c r="C150" t="s">
        <v>280</v>
      </c>
      <c r="D150" t="s">
        <v>282</v>
      </c>
      <c r="E150" s="1">
        <v>45291</v>
      </c>
      <c r="F150" s="2">
        <v>24990435</v>
      </c>
      <c r="G150" s="3">
        <f>Table6[[#This Row],[ Nombre d''unités projetées avec le programme]]-Table6[[#This Row],[Nombre d''unités projetées grâce au programme]]</f>
        <v>5279</v>
      </c>
      <c r="H150" s="3">
        <f>Table6[[#This Row],[ Nombre d''unités projetées avec le programme (au 31 mars 2025)]]-Table6[[#This Row],[Nombre d''unités projetées supplémentaires ]]</f>
        <v>5935</v>
      </c>
      <c r="I150" s="3">
        <v>656</v>
      </c>
      <c r="J150" s="3">
        <v>5935</v>
      </c>
      <c r="K150" s="3">
        <f>Table6[[#This Row],[ Nombre d''unités projetées avec le programme (au 31 mars 2025)]]-Table6[[#This Row],[Nombre d''unités projetées sans le programme]]</f>
        <v>656</v>
      </c>
      <c r="L150" s="3"/>
      <c r="M150" s="3">
        <v>24990434.5</v>
      </c>
      <c r="O150"/>
    </row>
    <row r="151" spans="1:15" x14ac:dyDescent="0.35">
      <c r="A151" t="s">
        <v>191</v>
      </c>
      <c r="B151" t="s">
        <v>3</v>
      </c>
      <c r="C151" t="s">
        <v>280</v>
      </c>
      <c r="D151" t="s">
        <v>282</v>
      </c>
      <c r="E151" s="1">
        <v>45506</v>
      </c>
      <c r="F151" s="2">
        <v>6724742</v>
      </c>
      <c r="G151" s="3">
        <f>Table6[[#This Row],[ Nombre d''unités projetées avec le programme]]-Table6[[#This Row],[Nombre d''unités projetées grâce au programme]]</f>
        <v>696</v>
      </c>
      <c r="H151" s="3">
        <f>Table6[[#This Row],[ Nombre d''unités projetées avec le programme (au 31 mars 2025)]]-Table6[[#This Row],[Nombre d''unités projetées supplémentaires ]]</f>
        <v>886</v>
      </c>
      <c r="I151" s="3">
        <v>190</v>
      </c>
      <c r="J151" s="3">
        <v>886</v>
      </c>
      <c r="K151" s="3">
        <f>Table6[[#This Row],[ Nombre d''unités projetées avec le programme (au 31 mars 2025)]]-Table6[[#This Row],[Nombre d''unités projetées sans le programme]]</f>
        <v>190</v>
      </c>
      <c r="L151" s="3"/>
      <c r="M151" s="3">
        <v>6724742.2000000002</v>
      </c>
      <c r="O151"/>
    </row>
    <row r="152" spans="1:15" x14ac:dyDescent="0.35">
      <c r="A152" t="s">
        <v>202</v>
      </c>
      <c r="B152" t="s">
        <v>3</v>
      </c>
      <c r="C152" t="s">
        <v>280</v>
      </c>
      <c r="D152" t="s">
        <v>282</v>
      </c>
      <c r="E152" s="1">
        <v>45026</v>
      </c>
      <c r="F152" s="2">
        <v>59153675</v>
      </c>
      <c r="G152" s="3">
        <f>Table6[[#This Row],[ Nombre d''unités projetées avec le programme]]-Table6[[#This Row],[Nombre d''unités projetées grâce au programme]]</f>
        <v>8382</v>
      </c>
      <c r="H152" s="3">
        <f>Table6[[#This Row],[ Nombre d''unités projetées avec le programme (au 31 mars 2025)]]-Table6[[#This Row],[Nombre d''unités projetées supplémentaires ]]</f>
        <v>10113</v>
      </c>
      <c r="I152" s="3">
        <v>1731</v>
      </c>
      <c r="J152" s="3">
        <v>10113</v>
      </c>
      <c r="K152" s="3">
        <f>Table6[[#This Row],[ Nombre d''unités projetées avec le programme (au 31 mars 2025)]]-Table6[[#This Row],[Nombre d''unités projetées sans le programme]]</f>
        <v>1731</v>
      </c>
      <c r="L152" s="3"/>
      <c r="M152" s="3">
        <v>59153675</v>
      </c>
      <c r="O152"/>
    </row>
    <row r="153" spans="1:15" x14ac:dyDescent="0.35">
      <c r="A153" t="s">
        <v>217</v>
      </c>
      <c r="B153" t="s">
        <v>3</v>
      </c>
      <c r="C153" t="s">
        <v>281</v>
      </c>
      <c r="D153" t="s">
        <v>283</v>
      </c>
      <c r="E153" s="1">
        <v>45313</v>
      </c>
      <c r="F153" s="2">
        <v>1773000</v>
      </c>
      <c r="G153" s="3">
        <f>Table6[[#This Row],[ Nombre d''unités projetées avec le programme]]-Table6[[#This Row],[Nombre d''unités projetées grâce au programme]]</f>
        <v>3</v>
      </c>
      <c r="H153" s="3">
        <f>Table6[[#This Row],[ Nombre d''unités projetées avec le programme (au 31 mars 2025)]]-Table6[[#This Row],[Nombre d''unités projetées supplémentaires ]]</f>
        <v>30</v>
      </c>
      <c r="I153" s="3">
        <v>27</v>
      </c>
      <c r="J153" s="3">
        <v>30</v>
      </c>
      <c r="K153" s="3">
        <f>Table6[[#This Row],[ Nombre d''unités projetées avec le programme (au 31 mars 2025)]]-Table6[[#This Row],[Nombre d''unités projetées sans le programme]]</f>
        <v>27</v>
      </c>
      <c r="L153" s="3"/>
      <c r="M153" s="3">
        <v>1773000</v>
      </c>
      <c r="O153"/>
    </row>
    <row r="154" spans="1:15" x14ac:dyDescent="0.35">
      <c r="A154" t="s">
        <v>201</v>
      </c>
      <c r="B154" t="s">
        <v>3</v>
      </c>
      <c r="C154" t="s">
        <v>280</v>
      </c>
      <c r="D154" t="s">
        <v>282</v>
      </c>
      <c r="E154" s="1">
        <v>45273</v>
      </c>
      <c r="F154" s="2">
        <v>22093104</v>
      </c>
      <c r="G154" s="3">
        <f>Table6[[#This Row],[ Nombre d''unités projetées avec le programme]]-Table6[[#This Row],[Nombre d''unités projetées grâce au programme]]</f>
        <v>3670</v>
      </c>
      <c r="H154" s="3">
        <f>Table6[[#This Row],[ Nombre d''unités projetées avec le programme (au 31 mars 2025)]]-Table6[[#This Row],[Nombre d''unités projetées supplémentaires ]]</f>
        <v>4320</v>
      </c>
      <c r="I154" s="3">
        <v>650</v>
      </c>
      <c r="J154" s="3">
        <v>4345</v>
      </c>
      <c r="K154" s="3">
        <f>Table6[[#This Row],[ Nombre d''unités projetées avec le programme (au 31 mars 2025)]]-Table6[[#This Row],[Nombre d''unités projetées sans le programme]]</f>
        <v>675</v>
      </c>
      <c r="L154" s="3">
        <v>25</v>
      </c>
      <c r="M154" s="3">
        <v>23443104</v>
      </c>
      <c r="O154"/>
    </row>
    <row r="155" spans="1:15" x14ac:dyDescent="0.35">
      <c r="A155" t="s">
        <v>219</v>
      </c>
      <c r="B155" t="s">
        <v>3</v>
      </c>
      <c r="C155" t="s">
        <v>281</v>
      </c>
      <c r="D155" t="s">
        <v>283</v>
      </c>
      <c r="E155" s="1">
        <v>45317</v>
      </c>
      <c r="F155" s="2">
        <v>1065000</v>
      </c>
      <c r="G155" s="3">
        <f>Table6[[#This Row],[ Nombre d''unités projetées avec le programme]]-Table6[[#This Row],[Nombre d''unités projetées grâce au programme]]</f>
        <v>18</v>
      </c>
      <c r="H155" s="3">
        <f>Table6[[#This Row],[ Nombre d''unités projetées avec le programme (au 31 mars 2025)]]-Table6[[#This Row],[Nombre d''unités projetées supplémentaires ]]</f>
        <v>33</v>
      </c>
      <c r="I155" s="3">
        <v>15</v>
      </c>
      <c r="J155" s="3">
        <v>33</v>
      </c>
      <c r="K155" s="3">
        <f>Table6[[#This Row],[ Nombre d''unités projetées avec le programme (au 31 mars 2025)]]-Table6[[#This Row],[Nombre d''unités projetées sans le programme]]</f>
        <v>15</v>
      </c>
      <c r="L155" s="3"/>
      <c r="M155" s="3">
        <v>1065000</v>
      </c>
      <c r="O155"/>
    </row>
    <row r="156" spans="1:15" x14ac:dyDescent="0.35">
      <c r="A156" t="s">
        <v>216</v>
      </c>
      <c r="B156" t="s">
        <v>3</v>
      </c>
      <c r="C156" t="s">
        <v>281</v>
      </c>
      <c r="D156" t="s">
        <v>283</v>
      </c>
      <c r="E156" s="1">
        <v>45321</v>
      </c>
      <c r="F156" s="2">
        <v>1420000</v>
      </c>
      <c r="G156" s="3">
        <f>Table6[[#This Row],[ Nombre d''unités projetées avec le programme]]-Table6[[#This Row],[Nombre d''unités projetées grâce au programme]]</f>
        <v>5</v>
      </c>
      <c r="H156" s="3">
        <f>Table6[[#This Row],[ Nombre d''unités projetées avec le programme (au 31 mars 2025)]]-Table6[[#This Row],[Nombre d''unités projetées supplémentaires ]]</f>
        <v>25</v>
      </c>
      <c r="I156" s="3">
        <v>20</v>
      </c>
      <c r="J156" s="3">
        <v>25</v>
      </c>
      <c r="K156" s="3">
        <f>Table6[[#This Row],[ Nombre d''unités projetées avec le programme (au 31 mars 2025)]]-Table6[[#This Row],[Nombre d''unités projetées sans le programme]]</f>
        <v>20</v>
      </c>
      <c r="L156" s="3"/>
      <c r="M156" s="3">
        <v>1420000</v>
      </c>
      <c r="O156"/>
    </row>
    <row r="157" spans="1:15" x14ac:dyDescent="0.35">
      <c r="A157" t="s">
        <v>220</v>
      </c>
      <c r="B157" t="s">
        <v>3</v>
      </c>
      <c r="C157" t="s">
        <v>281</v>
      </c>
      <c r="D157" t="s">
        <v>283</v>
      </c>
      <c r="E157" s="1">
        <v>45315</v>
      </c>
      <c r="F157" s="2">
        <v>1773000</v>
      </c>
      <c r="G157" s="3">
        <f>Table6[[#This Row],[ Nombre d''unités projetées avec le programme]]-Table6[[#This Row],[Nombre d''unités projetées grâce au programme]]</f>
        <v>3</v>
      </c>
      <c r="H157" s="3">
        <f>Table6[[#This Row],[ Nombre d''unités projetées avec le programme (au 31 mars 2025)]]-Table6[[#This Row],[Nombre d''unités projetées supplémentaires ]]</f>
        <v>30</v>
      </c>
      <c r="I157" s="3">
        <v>27</v>
      </c>
      <c r="J157" s="3">
        <v>30</v>
      </c>
      <c r="K157" s="3">
        <f>Table6[[#This Row],[ Nombre d''unités projetées avec le programme (au 31 mars 2025)]]-Table6[[#This Row],[Nombre d''unités projetées sans le programme]]</f>
        <v>27</v>
      </c>
      <c r="L157" s="3"/>
      <c r="M157" s="3">
        <v>1773000</v>
      </c>
      <c r="O157"/>
    </row>
    <row r="158" spans="1:15" x14ac:dyDescent="0.35">
      <c r="A158" t="s">
        <v>248</v>
      </c>
      <c r="B158" t="s">
        <v>278</v>
      </c>
      <c r="C158" t="s">
        <v>280</v>
      </c>
      <c r="D158" t="s">
        <v>282</v>
      </c>
      <c r="E158" s="1">
        <v>45315</v>
      </c>
      <c r="F158" s="2">
        <v>10059000</v>
      </c>
      <c r="G158" s="3">
        <f>Table6[[#This Row],[ Nombre d''unités projetées avec le programme]]-Table6[[#This Row],[Nombre d''unités projetées grâce au programme]]</f>
        <v>1200</v>
      </c>
      <c r="H158" s="3">
        <f>Table6[[#This Row],[ Nombre d''unités projetées avec le programme (au 31 mars 2025)]]-Table6[[#This Row],[Nombre d''unités projetées supplémentaires ]]</f>
        <v>1500</v>
      </c>
      <c r="I158" s="3">
        <v>300</v>
      </c>
      <c r="J158" s="3">
        <v>1500</v>
      </c>
      <c r="K158" s="3">
        <f>Table6[[#This Row],[ Nombre d''unités projetées avec le programme (au 31 mars 2025)]]-Table6[[#This Row],[Nombre d''unités projetées sans le programme]]</f>
        <v>300</v>
      </c>
      <c r="L158" s="3"/>
      <c r="M158" s="3">
        <v>10059000</v>
      </c>
      <c r="O158"/>
    </row>
    <row r="159" spans="1:15" x14ac:dyDescent="0.35">
      <c r="A159" t="s">
        <v>249</v>
      </c>
      <c r="B159" t="s">
        <v>278</v>
      </c>
      <c r="C159" t="s">
        <v>280</v>
      </c>
      <c r="D159" t="s">
        <v>282</v>
      </c>
      <c r="E159" s="1">
        <v>45119</v>
      </c>
      <c r="F159" s="2">
        <v>5765485</v>
      </c>
      <c r="G159" s="3">
        <f>Table6[[#This Row],[ Nombre d''unités projetées avec le programme]]-Table6[[#This Row],[Nombre d''unités projetées grâce au programme]]</f>
        <v>545</v>
      </c>
      <c r="H159" s="3">
        <f>Table6[[#This Row],[ Nombre d''unités projetées avec le programme (au 31 mars 2025)]]-Table6[[#This Row],[Nombre d''unités projetées supplémentaires ]]</f>
        <v>677</v>
      </c>
      <c r="I159" s="3">
        <v>132</v>
      </c>
      <c r="J159" s="3">
        <v>677</v>
      </c>
      <c r="K159" s="3">
        <f>Table6[[#This Row],[ Nombre d''unités projetées avec le programme (au 31 mars 2025)]]-Table6[[#This Row],[Nombre d''unités projetées sans le programme]]</f>
        <v>132</v>
      </c>
      <c r="L159" s="3"/>
      <c r="M159" s="3">
        <v>5765484.5</v>
      </c>
      <c r="O159"/>
    </row>
    <row r="160" spans="1:15" x14ac:dyDescent="0.35">
      <c r="A160" t="s">
        <v>251</v>
      </c>
      <c r="B160" t="s">
        <v>278</v>
      </c>
      <c r="C160" t="s">
        <v>281</v>
      </c>
      <c r="D160" t="s">
        <v>282</v>
      </c>
      <c r="E160" s="1">
        <v>45314</v>
      </c>
      <c r="F160" s="2">
        <v>478979</v>
      </c>
      <c r="G160" s="3">
        <f>Table6[[#This Row],[ Nombre d''unités projetées avec le programme]]-Table6[[#This Row],[Nombre d''unités projetées grâce au programme]]</f>
        <v>45</v>
      </c>
      <c r="H160" s="3">
        <f>Table6[[#This Row],[ Nombre d''unités projetées avec le programme (au 31 mars 2025)]]-Table6[[#This Row],[Nombre d''unités projetées supplémentaires ]]</f>
        <v>57</v>
      </c>
      <c r="I160" s="3">
        <v>12</v>
      </c>
      <c r="J160" s="3">
        <v>57</v>
      </c>
      <c r="K160" s="3">
        <f>Table6[[#This Row],[ Nombre d''unités projetées avec le programme (au 31 mars 2025)]]-Table6[[#This Row],[Nombre d''unités projetées sans le programme]]</f>
        <v>12</v>
      </c>
      <c r="L160" s="3"/>
      <c r="M160" s="3">
        <v>478979.1</v>
      </c>
      <c r="O160"/>
    </row>
    <row r="161" spans="1:15" x14ac:dyDescent="0.35">
      <c r="A161" t="s">
        <v>252</v>
      </c>
      <c r="B161" t="s">
        <v>278</v>
      </c>
      <c r="C161" t="s">
        <v>281</v>
      </c>
      <c r="D161" t="s">
        <v>282</v>
      </c>
      <c r="E161" s="1">
        <v>45322</v>
      </c>
      <c r="F161" s="2">
        <v>4260658</v>
      </c>
      <c r="G161" s="3">
        <f>Table6[[#This Row],[ Nombre d''unités projetées avec le programme]]-Table6[[#This Row],[Nombre d''unités projetées grâce au programme]]</f>
        <v>344</v>
      </c>
      <c r="H161" s="3">
        <f>Table6[[#This Row],[ Nombre d''unités projetées avec le programme (au 31 mars 2025)]]-Table6[[#This Row],[Nombre d''unités projetées supplémentaires ]]</f>
        <v>486</v>
      </c>
      <c r="I161" s="3">
        <v>142</v>
      </c>
      <c r="J161" s="3">
        <v>486</v>
      </c>
      <c r="K161" s="3">
        <f>Table6[[#This Row],[ Nombre d''unités projetées avec le programme (au 31 mars 2025)]]-Table6[[#This Row],[Nombre d''unités projetées sans le programme]]</f>
        <v>142</v>
      </c>
      <c r="L161" s="3"/>
      <c r="M161" s="3">
        <v>4260658</v>
      </c>
      <c r="O161"/>
    </row>
    <row r="162" spans="1:15" x14ac:dyDescent="0.35">
      <c r="A162" t="s">
        <v>253</v>
      </c>
      <c r="B162" t="s">
        <v>278</v>
      </c>
      <c r="C162" t="s">
        <v>281</v>
      </c>
      <c r="D162" t="s">
        <v>282</v>
      </c>
      <c r="E162" s="1">
        <v>45315</v>
      </c>
      <c r="F162" s="2">
        <v>590983</v>
      </c>
      <c r="G162" s="3">
        <f>Table6[[#This Row],[ Nombre d''unités projetées avec le programme]]-Table6[[#This Row],[Nombre d''unités projetées grâce au programme]]</f>
        <v>12</v>
      </c>
      <c r="H162" s="3">
        <f>Table6[[#This Row],[ Nombre d''unités projetées avec le programme (au 31 mars 2025)]]-Table6[[#This Row],[Nombre d''unités projetées supplémentaires ]]</f>
        <v>27</v>
      </c>
      <c r="I162" s="3">
        <v>15</v>
      </c>
      <c r="J162" s="3">
        <v>27</v>
      </c>
      <c r="K162" s="3">
        <f>Table6[[#This Row],[ Nombre d''unités projetées avec le programme (au 31 mars 2025)]]-Table6[[#This Row],[Nombre d''unités projetées sans le programme]]</f>
        <v>15</v>
      </c>
      <c r="L162" s="3"/>
      <c r="M162" s="3">
        <v>590982.9</v>
      </c>
      <c r="O162"/>
    </row>
    <row r="163" spans="1:15" x14ac:dyDescent="0.35">
      <c r="A163" t="s">
        <v>250</v>
      </c>
      <c r="B163" t="s">
        <v>278</v>
      </c>
      <c r="C163" t="s">
        <v>281</v>
      </c>
      <c r="D163" t="s">
        <v>282</v>
      </c>
      <c r="E163" s="1">
        <v>45314</v>
      </c>
      <c r="F163" s="2">
        <v>3472000</v>
      </c>
      <c r="G163" s="3">
        <f>Table6[[#This Row],[ Nombre d''unités projetées avec le programme]]-Table6[[#This Row],[Nombre d''unités projetées grâce au programme]]</f>
        <v>159</v>
      </c>
      <c r="H163" s="3">
        <f>Table6[[#This Row],[ Nombre d''unités projetées avec le programme (au 31 mars 2025)]]-Table6[[#This Row],[Nombre d''unités projetées supplémentaires ]]</f>
        <v>275</v>
      </c>
      <c r="I163" s="3">
        <v>116</v>
      </c>
      <c r="J163" s="3">
        <v>275</v>
      </c>
      <c r="K163" s="3">
        <f>Table6[[#This Row],[ Nombre d''unités projetées avec le programme (au 31 mars 2025)]]-Table6[[#This Row],[Nombre d''unités projetées sans le programme]]</f>
        <v>116</v>
      </c>
      <c r="L163" s="3"/>
      <c r="M163" s="3">
        <v>3472000</v>
      </c>
      <c r="O163"/>
    </row>
    <row r="164" spans="1:15" x14ac:dyDescent="0.35">
      <c r="A164" t="s">
        <v>247</v>
      </c>
      <c r="B164" t="s">
        <v>278</v>
      </c>
      <c r="C164" t="s">
        <v>280</v>
      </c>
      <c r="D164" t="s">
        <v>282</v>
      </c>
      <c r="E164" s="1">
        <v>45537</v>
      </c>
      <c r="F164" s="2">
        <v>4991477</v>
      </c>
      <c r="G164" s="3">
        <f>Table6[[#This Row],[ Nombre d''unités projetées avec le programme]]-Table6[[#This Row],[Nombre d''unités projetées grâce au programme]]</f>
        <v>509</v>
      </c>
      <c r="H164" s="3">
        <f>Table6[[#This Row],[ Nombre d''unités projetées avec le programme (au 31 mars 2025)]]-Table6[[#This Row],[Nombre d''unités projetées supplémentaires ]]</f>
        <v>687</v>
      </c>
      <c r="I164" s="3">
        <v>178</v>
      </c>
      <c r="J164" s="3">
        <v>687</v>
      </c>
      <c r="K164" s="3">
        <f>Table6[[#This Row],[ Nombre d''unités projetées avec le programme (au 31 mars 2025)]]-Table6[[#This Row],[Nombre d''unités projetées sans le programme]]</f>
        <v>178</v>
      </c>
      <c r="L164" s="3"/>
      <c r="M164" s="3">
        <v>4991477</v>
      </c>
      <c r="O164"/>
    </row>
    <row r="165" spans="1:15" x14ac:dyDescent="0.35">
      <c r="A165" t="s">
        <v>255</v>
      </c>
      <c r="B165" t="s">
        <v>279</v>
      </c>
      <c r="C165" t="s">
        <v>280</v>
      </c>
      <c r="D165" t="s">
        <v>4</v>
      </c>
      <c r="E165" s="1">
        <v>45223</v>
      </c>
      <c r="F165" s="2">
        <v>900000000</v>
      </c>
      <c r="G165" s="3">
        <f>Table6[[#This Row],[ Nombre d''unités projetées avec le programme]]-Table6[[#This Row],[Nombre d''unités projetées grâce au programme]]</f>
        <v>0</v>
      </c>
      <c r="H165" s="3">
        <f>Table6[[#This Row],[ Nombre d''unités projetées avec le programme (au 31 mars 2025)]]-Table6[[#This Row],[Nombre d''unités projetées supplémentaires ]]</f>
        <v>23000</v>
      </c>
      <c r="I165" s="3">
        <v>23000</v>
      </c>
      <c r="J165" s="3">
        <v>23000</v>
      </c>
      <c r="K165" s="3">
        <f>Table6[[#This Row],[ Nombre d''unités projetées avec le programme (au 31 mars 2025)]]-Table6[[#This Row],[Nombre d''unités projetées sans le programme]]</f>
        <v>23000</v>
      </c>
      <c r="L165" s="3"/>
      <c r="M165" s="3">
        <v>900000000</v>
      </c>
      <c r="O165"/>
    </row>
    <row r="166" spans="1:15" x14ac:dyDescent="0.35">
      <c r="A166" t="s">
        <v>256</v>
      </c>
      <c r="B166" t="s">
        <v>279</v>
      </c>
      <c r="C166" t="s">
        <v>281</v>
      </c>
      <c r="D166" t="s">
        <v>283</v>
      </c>
      <c r="E166" s="1">
        <v>45316</v>
      </c>
      <c r="F166" s="2">
        <v>2982000</v>
      </c>
      <c r="G166" s="3">
        <f>Table6[[#This Row],[ Nombre d''unités projetées avec le programme]]-Table6[[#This Row],[Nombre d''unités projetées grâce au programme]]</f>
        <v>15</v>
      </c>
      <c r="H166" s="3">
        <f>Table6[[#This Row],[ Nombre d''unités projetées avec le programme (au 31 mars 2025)]]-Table6[[#This Row],[Nombre d''unités projetées supplémentaires ]]</f>
        <v>57</v>
      </c>
      <c r="I166" s="3">
        <v>42</v>
      </c>
      <c r="J166" s="3">
        <v>57</v>
      </c>
      <c r="K166" s="3">
        <f>Table6[[#This Row],[ Nombre d''unités projetées avec le programme (au 31 mars 2025)]]-Table6[[#This Row],[Nombre d''unités projetées sans le programme]]</f>
        <v>42</v>
      </c>
      <c r="L166" s="3"/>
      <c r="M166" s="3">
        <v>2982000</v>
      </c>
      <c r="O166"/>
    </row>
    <row r="167" spans="1:15" x14ac:dyDescent="0.35">
      <c r="A167" t="s">
        <v>263</v>
      </c>
      <c r="B167" t="s">
        <v>5</v>
      </c>
      <c r="C167" t="s">
        <v>281</v>
      </c>
      <c r="D167" t="s">
        <v>283</v>
      </c>
      <c r="E167" s="1">
        <v>45537</v>
      </c>
      <c r="F167" s="2">
        <v>1298000</v>
      </c>
      <c r="G167" s="3">
        <f>Table6[[#This Row],[ Nombre d''unités projetées avec le programme]]-Table6[[#This Row],[Nombre d''unités projetées grâce au programme]]</f>
        <v>8</v>
      </c>
      <c r="H167" s="3">
        <f>Table6[[#This Row],[ Nombre d''unités projetées avec le programme (au 31 mars 2025)]]-Table6[[#This Row],[Nombre d''unités projetées supplémentaires ]]</f>
        <v>30</v>
      </c>
      <c r="I167" s="3">
        <v>22</v>
      </c>
      <c r="J167" s="3">
        <v>30</v>
      </c>
      <c r="K167" s="3">
        <f>Table6[[#This Row],[ Nombre d''unités projetées avec le programme (au 31 mars 2025)]]-Table6[[#This Row],[Nombre d''unités projetées sans le programme]]</f>
        <v>22</v>
      </c>
      <c r="L167" s="3"/>
      <c r="M167" s="3">
        <v>1298000</v>
      </c>
      <c r="O167"/>
    </row>
    <row r="168" spans="1:15" x14ac:dyDescent="0.35">
      <c r="A168" t="s">
        <v>262</v>
      </c>
      <c r="B168" t="s">
        <v>5</v>
      </c>
      <c r="C168" t="s">
        <v>281</v>
      </c>
      <c r="D168" t="s">
        <v>282</v>
      </c>
      <c r="E168" s="1">
        <v>45310</v>
      </c>
      <c r="F168" s="2">
        <v>2298000</v>
      </c>
      <c r="G168" s="3">
        <f>Table6[[#This Row],[ Nombre d''unités projetées avec le programme]]-Table6[[#This Row],[Nombre d''unités projetées grâce au programme]]</f>
        <v>57</v>
      </c>
      <c r="H168" s="3">
        <f>Table6[[#This Row],[ Nombre d''unités projetées avec le programme (au 31 mars 2025)]]-Table6[[#This Row],[Nombre d''unités projetées supplémentaires ]]</f>
        <v>120</v>
      </c>
      <c r="I168" s="3">
        <v>63</v>
      </c>
      <c r="J168" s="3">
        <v>127</v>
      </c>
      <c r="K168" s="3">
        <f>Table6[[#This Row],[ Nombre d''unités projetées avec le programme (au 31 mars 2025)]]-Table6[[#This Row],[Nombre d''unités projetées sans le programme]]</f>
        <v>70</v>
      </c>
      <c r="L168" s="3">
        <v>7</v>
      </c>
      <c r="M168" s="3">
        <v>2524000</v>
      </c>
      <c r="O168"/>
    </row>
    <row r="169" spans="1:15" x14ac:dyDescent="0.35">
      <c r="A169" t="s">
        <v>261</v>
      </c>
      <c r="B169" t="s">
        <v>5</v>
      </c>
      <c r="C169" t="s">
        <v>281</v>
      </c>
      <c r="D169" t="s">
        <v>282</v>
      </c>
      <c r="E169" s="1">
        <v>45310</v>
      </c>
      <c r="F169" s="2">
        <v>907000</v>
      </c>
      <c r="G169" s="3">
        <f>Table6[[#This Row],[ Nombre d''unités projetées avec le programme]]-Table6[[#This Row],[Nombre d''unités projetées grâce au programme]]</f>
        <v>13</v>
      </c>
      <c r="H169" s="3">
        <f>Table6[[#This Row],[ Nombre d''unités projetées avec le programme (au 31 mars 2025)]]-Table6[[#This Row],[Nombre d''unités projetées supplémentaires ]]</f>
        <v>36</v>
      </c>
      <c r="I169" s="3">
        <v>23</v>
      </c>
      <c r="J169" s="3">
        <v>36</v>
      </c>
      <c r="K169" s="3">
        <f>Table6[[#This Row],[ Nombre d''unités projetées avec le programme (au 31 mars 2025)]]-Table6[[#This Row],[Nombre d''unités projetées sans le programme]]</f>
        <v>23</v>
      </c>
      <c r="L169" s="3"/>
      <c r="M169" s="3">
        <v>907000</v>
      </c>
      <c r="O169"/>
    </row>
    <row r="170" spans="1:15" x14ac:dyDescent="0.35">
      <c r="A170" t="s">
        <v>258</v>
      </c>
      <c r="B170" t="s">
        <v>5</v>
      </c>
      <c r="C170" t="s">
        <v>280</v>
      </c>
      <c r="D170" t="s">
        <v>282</v>
      </c>
      <c r="E170" s="1">
        <v>45273</v>
      </c>
      <c r="F170" s="2">
        <v>35275000</v>
      </c>
      <c r="G170" s="3">
        <f>Table6[[#This Row],[ Nombre d''unités projetées avec le programme]]-Table6[[#This Row],[Nombre d''unités projetées grâce au programme]]</f>
        <v>2772</v>
      </c>
      <c r="H170" s="3">
        <f>Table6[[#This Row],[ Nombre d''unités projetées avec le programme (au 31 mars 2025)]]-Table6[[#This Row],[Nombre d''unités projetées supplémentaires ]]</f>
        <v>3842</v>
      </c>
      <c r="I170" s="3">
        <v>1070</v>
      </c>
      <c r="J170" s="3">
        <v>3842</v>
      </c>
      <c r="K170" s="3">
        <f>Table6[[#This Row],[ Nombre d''unités projetées avec le programme (au 31 mars 2025)]]-Table6[[#This Row],[Nombre d''unités projetées sans le programme]]</f>
        <v>1070</v>
      </c>
      <c r="L170" s="3"/>
      <c r="M170" s="3">
        <v>35275000</v>
      </c>
      <c r="O170"/>
    </row>
    <row r="171" spans="1:15" x14ac:dyDescent="0.35">
      <c r="A171" t="s">
        <v>259</v>
      </c>
      <c r="B171" t="s">
        <v>5</v>
      </c>
      <c r="C171" t="s">
        <v>280</v>
      </c>
      <c r="D171" t="s">
        <v>282</v>
      </c>
      <c r="E171" s="1">
        <v>45281</v>
      </c>
      <c r="F171" s="2">
        <v>41325000</v>
      </c>
      <c r="G171" s="3">
        <f>Table6[[#This Row],[ Nombre d''unités projetées avec le programme]]-Table6[[#This Row],[Nombre d''unités projetées grâce au programme]]</f>
        <v>4975</v>
      </c>
      <c r="H171" s="3">
        <f>Table6[[#This Row],[ Nombre d''unités projetées avec le programme (au 31 mars 2025)]]-Table6[[#This Row],[Nombre d''unités projetées supplémentaires ]]</f>
        <v>5915</v>
      </c>
      <c r="I171" s="3">
        <v>940</v>
      </c>
      <c r="J171" s="3">
        <v>5915</v>
      </c>
      <c r="K171" s="3">
        <f>Table6[[#This Row],[ Nombre d''unités projetées avec le programme (au 31 mars 2025)]]-Table6[[#This Row],[Nombre d''unités projetées sans le programme]]</f>
        <v>940</v>
      </c>
      <c r="L171" s="3"/>
      <c r="M171" s="3">
        <v>41325000</v>
      </c>
      <c r="O171"/>
    </row>
    <row r="172" spans="1:15" x14ac:dyDescent="0.35">
      <c r="A172" t="s">
        <v>260</v>
      </c>
      <c r="B172" t="s">
        <v>5</v>
      </c>
      <c r="C172" t="s">
        <v>281</v>
      </c>
      <c r="D172" t="s">
        <v>282</v>
      </c>
      <c r="E172" s="1">
        <v>45336</v>
      </c>
      <c r="F172" s="2">
        <v>992000</v>
      </c>
      <c r="G172" s="3">
        <f>Table6[[#This Row],[ Nombre d''unités projetées avec le programme]]-Table6[[#This Row],[Nombre d''unités projetées grâce au programme]]</f>
        <v>7</v>
      </c>
      <c r="H172" s="3">
        <f>Table6[[#This Row],[ Nombre d''unités projetées avec le programme (au 31 mars 2025)]]-Table6[[#This Row],[Nombre d''unités projetées supplémentaires ]]</f>
        <v>43</v>
      </c>
      <c r="I172" s="3">
        <v>36</v>
      </c>
      <c r="J172" s="3">
        <v>43</v>
      </c>
      <c r="K172" s="3">
        <f>Table6[[#This Row],[ Nombre d''unités projetées avec le programme (au 31 mars 2025)]]-Table6[[#This Row],[Nombre d''unités projetées sans le programme]]</f>
        <v>36</v>
      </c>
      <c r="L172" s="3"/>
      <c r="M172" s="3">
        <v>992000</v>
      </c>
      <c r="O172"/>
    </row>
    <row r="173" spans="1:15" x14ac:dyDescent="0.35">
      <c r="A173" t="s">
        <v>266</v>
      </c>
      <c r="B173" t="s">
        <v>6</v>
      </c>
      <c r="C173" t="s">
        <v>281</v>
      </c>
      <c r="D173" t="s">
        <v>282</v>
      </c>
      <c r="E173" s="1">
        <v>45536</v>
      </c>
      <c r="F173" s="2">
        <v>2367074</v>
      </c>
      <c r="G173" s="3">
        <f>Table6[[#This Row],[ Nombre d''unités projetées avec le programme]]-Table6[[#This Row],[Nombre d''unités projetées grâce au programme]]</f>
        <v>36</v>
      </c>
      <c r="H173" s="3">
        <f>Table6[[#This Row],[ Nombre d''unités projetées avec le programme (au 31 mars 2025)]]-Table6[[#This Row],[Nombre d''unités projetées supplémentaires ]]</f>
        <v>72</v>
      </c>
      <c r="I173" s="3">
        <v>36</v>
      </c>
      <c r="J173" s="3">
        <v>72</v>
      </c>
      <c r="K173" s="3">
        <f>Table6[[#This Row],[ Nombre d''unités projetées avec le programme (au 31 mars 2025)]]-Table6[[#This Row],[Nombre d''unités projetées sans le programme]]</f>
        <v>36</v>
      </c>
      <c r="L173" s="3"/>
      <c r="M173" s="3">
        <v>2367074.4</v>
      </c>
      <c r="O173"/>
    </row>
    <row r="174" spans="1:15" x14ac:dyDescent="0.35">
      <c r="A174" t="s">
        <v>270</v>
      </c>
      <c r="B174" t="s">
        <v>6</v>
      </c>
      <c r="C174" t="s">
        <v>281</v>
      </c>
      <c r="D174" t="s">
        <v>282</v>
      </c>
      <c r="E174" s="1">
        <v>45289</v>
      </c>
      <c r="F174" s="2">
        <v>1037892</v>
      </c>
      <c r="G174" s="3">
        <f>Table6[[#This Row],[ Nombre d''unités projetées avec le programme]]-Table6[[#This Row],[Nombre d''unités projetées grâce au programme]]</f>
        <v>50</v>
      </c>
      <c r="H174" s="3">
        <f>Table6[[#This Row],[ Nombre d''unités projetées avec le programme (au 31 mars 2025)]]-Table6[[#This Row],[Nombre d''unités projetées supplémentaires ]]</f>
        <v>68</v>
      </c>
      <c r="I174" s="3">
        <v>18</v>
      </c>
      <c r="J174" s="3">
        <v>70</v>
      </c>
      <c r="K174" s="3">
        <f>Table6[[#This Row],[ Nombre d''unités projetées avec le programme (au 31 mars 2025)]]-Table6[[#This Row],[Nombre d''unités projetées sans le programme]]</f>
        <v>20</v>
      </c>
      <c r="L174" s="3">
        <v>2</v>
      </c>
      <c r="M174" s="3">
        <v>1155892</v>
      </c>
      <c r="O174"/>
    </row>
    <row r="175" spans="1:15" x14ac:dyDescent="0.35">
      <c r="A175" t="s">
        <v>267</v>
      </c>
      <c r="B175" t="s">
        <v>6</v>
      </c>
      <c r="C175" t="s">
        <v>281</v>
      </c>
      <c r="D175" t="s">
        <v>282</v>
      </c>
      <c r="E175" s="1">
        <v>45414</v>
      </c>
      <c r="F175" s="2">
        <v>10979945</v>
      </c>
      <c r="G175" s="3">
        <f>Table6[[#This Row],[ Nombre d''unités projetées avec le programme]]-Table6[[#This Row],[Nombre d''unités projetées grâce au programme]]</f>
        <v>1300</v>
      </c>
      <c r="H175" s="3">
        <f>Table6[[#This Row],[ Nombre d''unités projetées avec le programme (au 31 mars 2025)]]-Table6[[#This Row],[Nombre d''unités projetées supplémentaires ]]</f>
        <v>1498</v>
      </c>
      <c r="I175" s="3">
        <v>198</v>
      </c>
      <c r="J175" s="3">
        <v>1498</v>
      </c>
      <c r="K175" s="3">
        <f>Table6[[#This Row],[ Nombre d''unités projetées avec le programme (au 31 mars 2025)]]-Table6[[#This Row],[Nombre d''unités projetées sans le programme]]</f>
        <v>198</v>
      </c>
      <c r="L175" s="3"/>
      <c r="M175" s="3">
        <v>10979945.140000001</v>
      </c>
      <c r="O175"/>
    </row>
    <row r="176" spans="1:15" x14ac:dyDescent="0.35">
      <c r="A176" t="s">
        <v>268</v>
      </c>
      <c r="B176" t="s">
        <v>6</v>
      </c>
      <c r="C176" t="s">
        <v>281</v>
      </c>
      <c r="D176" t="s">
        <v>282</v>
      </c>
      <c r="E176" s="1">
        <v>45597</v>
      </c>
      <c r="F176" s="2">
        <v>1234637</v>
      </c>
      <c r="G176" s="3">
        <f>Table6[[#This Row],[ Nombre d''unités projetées avec le programme]]-Table6[[#This Row],[Nombre d''unités projetées grâce au programme]]</f>
        <v>43</v>
      </c>
      <c r="H176" s="3">
        <f>Table6[[#This Row],[ Nombre d''unités projetées avec le programme (au 31 mars 2025)]]-Table6[[#This Row],[Nombre d''unités projetées supplémentaires ]]</f>
        <v>63</v>
      </c>
      <c r="I176" s="3">
        <v>20</v>
      </c>
      <c r="J176" s="3">
        <v>63</v>
      </c>
      <c r="K176" s="3">
        <f>Table6[[#This Row],[ Nombre d''unités projetées avec le programme (au 31 mars 2025)]]-Table6[[#This Row],[Nombre d''unités projetées sans le programme]]</f>
        <v>20</v>
      </c>
      <c r="L176" s="3"/>
      <c r="M176" s="3">
        <v>1234637.1000000001</v>
      </c>
      <c r="O176"/>
    </row>
    <row r="177" spans="1:15" x14ac:dyDescent="0.35">
      <c r="A177" t="s">
        <v>299</v>
      </c>
      <c r="B177" t="s">
        <v>6</v>
      </c>
      <c r="C177" t="s">
        <v>281</v>
      </c>
      <c r="D177" t="s">
        <v>283</v>
      </c>
      <c r="E177" s="1">
        <v>45627</v>
      </c>
      <c r="F177" s="2">
        <v>4137011</v>
      </c>
      <c r="G177" s="3">
        <f>Table6[[#This Row],[ Nombre d''unités projetées avec le programme]]-Table6[[#This Row],[Nombre d''unités projetées grâce au programme]]</f>
        <v>15</v>
      </c>
      <c r="H177" s="3">
        <f>Table6[[#This Row],[ Nombre d''unités projetées avec le programme (au 31 mars 2025)]]-Table6[[#This Row],[Nombre d''unités projetées supplémentaires ]]</f>
        <v>78</v>
      </c>
      <c r="I177" s="3">
        <v>63</v>
      </c>
      <c r="J177" s="3">
        <v>78</v>
      </c>
      <c r="K177" s="3">
        <f>Table6[[#This Row],[ Nombre d''unités projetées avec le programme (au 31 mars 2025)]]-Table6[[#This Row],[Nombre d''unités projetées sans le programme]]</f>
        <v>63</v>
      </c>
      <c r="L177" s="3"/>
      <c r="M177" s="3">
        <v>4137011.4</v>
      </c>
      <c r="O177"/>
    </row>
    <row r="178" spans="1:15" x14ac:dyDescent="0.35">
      <c r="A178" t="s">
        <v>271</v>
      </c>
      <c r="B178" t="s">
        <v>6</v>
      </c>
      <c r="C178" t="s">
        <v>281</v>
      </c>
      <c r="D178" t="s">
        <v>283</v>
      </c>
      <c r="E178" s="1">
        <v>45274</v>
      </c>
      <c r="F178" s="2">
        <v>3124000</v>
      </c>
      <c r="G178" s="3">
        <f>Table6[[#This Row],[ Nombre d''unités projetées avec le programme]]-Table6[[#This Row],[Nombre d''unités projetées grâce au programme]]</f>
        <v>0</v>
      </c>
      <c r="H178" s="3">
        <f>Table6[[#This Row],[ Nombre d''unités projetées avec le programme (au 31 mars 2025)]]-Table6[[#This Row],[Nombre d''unités projetées supplémentaires ]]</f>
        <v>44</v>
      </c>
      <c r="I178" s="3">
        <v>44</v>
      </c>
      <c r="J178" s="3">
        <v>44</v>
      </c>
      <c r="K178" s="3">
        <f>Table6[[#This Row],[ Nombre d''unités projetées avec le programme (au 31 mars 2025)]]-Table6[[#This Row],[Nombre d''unités projetées sans le programme]]</f>
        <v>44</v>
      </c>
      <c r="L178" s="3"/>
      <c r="M178" s="3">
        <v>3124000</v>
      </c>
      <c r="O178"/>
    </row>
    <row r="179" spans="1:15" x14ac:dyDescent="0.35">
      <c r="A179" t="s">
        <v>269</v>
      </c>
      <c r="B179" t="s">
        <v>6</v>
      </c>
      <c r="C179" t="s">
        <v>281</v>
      </c>
      <c r="D179" t="s">
        <v>282</v>
      </c>
      <c r="E179" s="1">
        <v>45505</v>
      </c>
      <c r="F179" s="2">
        <v>2060000</v>
      </c>
      <c r="G179" s="3">
        <f>Table6[[#This Row],[ Nombre d''unités projetées avec le programme]]-Table6[[#This Row],[Nombre d''unités projetées grâce au programme]]</f>
        <v>18</v>
      </c>
      <c r="H179" s="3">
        <f>Table6[[#This Row],[ Nombre d''unités projetées avec le programme (au 31 mars 2025)]]-Table6[[#This Row],[Nombre d''unités projetées supplémentaires ]]</f>
        <v>60</v>
      </c>
      <c r="I179" s="3">
        <v>42</v>
      </c>
      <c r="J179" s="3">
        <v>60</v>
      </c>
      <c r="K179" s="3">
        <f>Table6[[#This Row],[ Nombre d''unités projetées avec le programme (au 31 mars 2025)]]-Table6[[#This Row],[Nombre d''unités projetées sans le programme]]</f>
        <v>42</v>
      </c>
      <c r="L179" s="3"/>
      <c r="M179" s="3">
        <v>2060000</v>
      </c>
      <c r="O179"/>
    </row>
    <row r="180" spans="1:15" x14ac:dyDescent="0.35">
      <c r="F180" s="4"/>
      <c r="G180" s="5">
        <f>SUBTOTAL(109,Table6[Nombre d''unités projetées sans le programme])</f>
        <v>371621</v>
      </c>
      <c r="H180" s="5">
        <f>SUBTOTAL(109,Table6[ Nombre d''unités projetées avec le programme])</f>
        <v>477483</v>
      </c>
      <c r="I180" s="5">
        <f>SUBTOTAL(109,Table6[Nombre d''unités projetées grâce au programme])</f>
        <v>105862</v>
      </c>
      <c r="J180" s="5">
        <f>SUBTOTAL(109,Table6[ Nombre d''unités projetées avec le programme (au 31 mars 2025)])</f>
        <v>479702</v>
      </c>
      <c r="K180" s="5">
        <f>SUBTOTAL(109,Table6[ Nombre d''unités projetées grâce au programme (au 31 mars 2025)])</f>
        <v>108081</v>
      </c>
      <c r="L180" s="5">
        <f>SUBTOTAL(109,Table6[Nombre d''unités projetées supplémentaires ])</f>
        <v>2219</v>
      </c>
      <c r="M180" s="5">
        <f>SUBTOTAL(109,Table6[Financement total (au 31 mars)])</f>
        <v>3970758707.0899997</v>
      </c>
      <c r="O180"/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CB89-08C6-43F5-B86E-F6C96CFECF6F}">
  <dimension ref="A1:I65"/>
  <sheetViews>
    <sheetView tabSelected="1" zoomScale="85" zoomScaleNormal="85" workbookViewId="0">
      <selection activeCell="B61" sqref="B61"/>
    </sheetView>
  </sheetViews>
  <sheetFormatPr defaultColWidth="8.7265625" defaultRowHeight="14.5" x14ac:dyDescent="0.35"/>
  <cols>
    <col min="1" max="1" width="51.453125" customWidth="1"/>
    <col min="2" max="2" width="22.54296875" customWidth="1"/>
    <col min="3" max="3" width="28.1796875" customWidth="1"/>
    <col min="4" max="4" width="25.81640625" customWidth="1"/>
    <col min="5" max="5" width="20.1796875" customWidth="1"/>
    <col min="6" max="6" width="18.81640625" style="3" customWidth="1"/>
    <col min="7" max="7" width="30.81640625" style="3" customWidth="1"/>
    <col min="8" max="8" width="28.453125" style="3" customWidth="1"/>
    <col min="9" max="9" width="34" style="3" customWidth="1"/>
  </cols>
  <sheetData>
    <row r="1" spans="1:9" ht="29" x14ac:dyDescent="0.35">
      <c r="A1" s="33" t="s">
        <v>24</v>
      </c>
      <c r="B1" s="34" t="s">
        <v>286</v>
      </c>
      <c r="C1" s="34" t="s">
        <v>287</v>
      </c>
      <c r="D1" s="34" t="s">
        <v>14</v>
      </c>
      <c r="E1" s="32" t="s">
        <v>25</v>
      </c>
      <c r="F1" s="16" t="s">
        <v>288</v>
      </c>
      <c r="G1" s="16" t="s">
        <v>289</v>
      </c>
      <c r="H1" s="16" t="s">
        <v>290</v>
      </c>
      <c r="I1" s="16" t="s">
        <v>294</v>
      </c>
    </row>
    <row r="2" spans="1:9" x14ac:dyDescent="0.35">
      <c r="A2" t="s">
        <v>239</v>
      </c>
      <c r="B2" t="s">
        <v>3</v>
      </c>
      <c r="C2" t="s">
        <v>280</v>
      </c>
      <c r="D2" t="s">
        <v>282</v>
      </c>
      <c r="E2" s="15">
        <v>45637</v>
      </c>
      <c r="F2" s="3">
        <v>13991742</v>
      </c>
      <c r="G2" s="3">
        <v>2143</v>
      </c>
      <c r="H2" s="3">
        <v>2628</v>
      </c>
      <c r="I2" s="3">
        <v>485</v>
      </c>
    </row>
    <row r="3" spans="1:9" x14ac:dyDescent="0.35">
      <c r="A3" t="s">
        <v>225</v>
      </c>
      <c r="B3" t="s">
        <v>3</v>
      </c>
      <c r="C3" t="s">
        <v>280</v>
      </c>
      <c r="D3" t="s">
        <v>282</v>
      </c>
      <c r="E3" s="15">
        <v>45644</v>
      </c>
      <c r="F3" s="3">
        <v>10532411</v>
      </c>
      <c r="G3" s="3">
        <v>1131</v>
      </c>
      <c r="H3" s="3">
        <v>1390</v>
      </c>
      <c r="I3" s="3">
        <v>259</v>
      </c>
    </row>
    <row r="4" spans="1:9" x14ac:dyDescent="0.35">
      <c r="A4" t="s">
        <v>88</v>
      </c>
      <c r="B4" t="s">
        <v>273</v>
      </c>
      <c r="C4" t="s">
        <v>280</v>
      </c>
      <c r="D4" t="s">
        <v>282</v>
      </c>
      <c r="E4" s="15">
        <v>45631</v>
      </c>
      <c r="F4" s="3">
        <v>14213969.699999999</v>
      </c>
      <c r="G4" s="3">
        <v>2095</v>
      </c>
      <c r="H4" s="3">
        <v>2519</v>
      </c>
      <c r="I4" s="3">
        <v>424</v>
      </c>
    </row>
    <row r="5" spans="1:9" x14ac:dyDescent="0.35">
      <c r="A5" t="s">
        <v>233</v>
      </c>
      <c r="B5" t="s">
        <v>3</v>
      </c>
      <c r="C5" t="s">
        <v>280</v>
      </c>
      <c r="D5" t="s">
        <v>282</v>
      </c>
      <c r="E5" s="15">
        <v>45632</v>
      </c>
      <c r="F5" s="3">
        <v>16072483.800000001</v>
      </c>
      <c r="G5" s="3">
        <v>1456</v>
      </c>
      <c r="H5" s="3">
        <v>1951</v>
      </c>
      <c r="I5" s="3">
        <v>495</v>
      </c>
    </row>
    <row r="6" spans="1:9" x14ac:dyDescent="0.35">
      <c r="A6" t="s">
        <v>47</v>
      </c>
      <c r="B6" t="s">
        <v>0</v>
      </c>
      <c r="C6" t="s">
        <v>280</v>
      </c>
      <c r="D6" t="s">
        <v>282</v>
      </c>
      <c r="E6" s="15">
        <v>45671</v>
      </c>
      <c r="F6" s="3">
        <v>7652644</v>
      </c>
      <c r="G6" s="3">
        <v>1086</v>
      </c>
      <c r="H6" s="3">
        <v>1330</v>
      </c>
      <c r="I6" s="3">
        <v>244</v>
      </c>
    </row>
    <row r="7" spans="1:9" x14ac:dyDescent="0.35">
      <c r="A7" t="s">
        <v>87</v>
      </c>
      <c r="B7" t="s">
        <v>273</v>
      </c>
      <c r="C7" t="s">
        <v>280</v>
      </c>
      <c r="D7" t="s">
        <v>282</v>
      </c>
      <c r="E7" s="15">
        <v>45637</v>
      </c>
      <c r="F7" s="3">
        <v>16632970</v>
      </c>
      <c r="G7" s="3">
        <v>2383</v>
      </c>
      <c r="H7" s="3">
        <v>2863</v>
      </c>
      <c r="I7" s="3">
        <v>480</v>
      </c>
    </row>
    <row r="8" spans="1:9" x14ac:dyDescent="0.35">
      <c r="A8" t="s">
        <v>123</v>
      </c>
      <c r="B8" t="s">
        <v>274</v>
      </c>
      <c r="C8" t="s">
        <v>280</v>
      </c>
      <c r="D8" t="s">
        <v>282</v>
      </c>
      <c r="E8" s="15">
        <v>45716</v>
      </c>
      <c r="F8" s="3">
        <v>3124743.5</v>
      </c>
      <c r="G8" s="3">
        <v>376</v>
      </c>
      <c r="H8" s="3">
        <v>485</v>
      </c>
      <c r="I8" s="3">
        <v>109</v>
      </c>
    </row>
    <row r="9" spans="1:9" x14ac:dyDescent="0.35">
      <c r="A9" t="s">
        <v>237</v>
      </c>
      <c r="B9" t="s">
        <v>3</v>
      </c>
      <c r="C9" t="s">
        <v>280</v>
      </c>
      <c r="D9" t="s">
        <v>282</v>
      </c>
      <c r="E9" s="15">
        <v>45649</v>
      </c>
      <c r="F9" s="3">
        <v>10615788</v>
      </c>
      <c r="G9" s="3">
        <v>503</v>
      </c>
      <c r="H9" s="3">
        <v>840</v>
      </c>
      <c r="I9" s="3">
        <v>337</v>
      </c>
    </row>
    <row r="10" spans="1:9" x14ac:dyDescent="0.35">
      <c r="A10" t="s">
        <v>235</v>
      </c>
      <c r="B10" t="s">
        <v>3</v>
      </c>
      <c r="C10" t="s">
        <v>280</v>
      </c>
      <c r="D10" t="s">
        <v>282</v>
      </c>
      <c r="E10" s="15">
        <v>45635</v>
      </c>
      <c r="F10" s="3">
        <v>10690354</v>
      </c>
      <c r="G10" s="3">
        <v>1054</v>
      </c>
      <c r="H10" s="3">
        <v>1410</v>
      </c>
      <c r="I10" s="3">
        <v>356</v>
      </c>
    </row>
    <row r="11" spans="1:9" x14ac:dyDescent="0.35">
      <c r="A11" t="s">
        <v>228</v>
      </c>
      <c r="B11" t="s">
        <v>3</v>
      </c>
      <c r="C11" t="s">
        <v>280</v>
      </c>
      <c r="D11" t="s">
        <v>282</v>
      </c>
      <c r="E11" s="15">
        <v>45639</v>
      </c>
      <c r="F11" s="3">
        <v>4379002.4000000004</v>
      </c>
      <c r="G11" s="3">
        <v>243</v>
      </c>
      <c r="H11" s="3">
        <v>371</v>
      </c>
      <c r="I11" s="3">
        <v>128</v>
      </c>
    </row>
    <row r="12" spans="1:9" x14ac:dyDescent="0.35">
      <c r="A12" t="s">
        <v>90</v>
      </c>
      <c r="B12" t="s">
        <v>273</v>
      </c>
      <c r="C12" t="s">
        <v>280</v>
      </c>
      <c r="D12" t="s">
        <v>282</v>
      </c>
      <c r="E12" s="15">
        <v>45635</v>
      </c>
      <c r="F12" s="3">
        <v>10353323.1</v>
      </c>
      <c r="G12" s="3">
        <v>844</v>
      </c>
      <c r="H12" s="3">
        <v>1131</v>
      </c>
      <c r="I12" s="3">
        <v>287</v>
      </c>
    </row>
    <row r="13" spans="1:9" x14ac:dyDescent="0.35">
      <c r="A13" t="s">
        <v>221</v>
      </c>
      <c r="B13" t="s">
        <v>3</v>
      </c>
      <c r="C13" t="s">
        <v>280</v>
      </c>
      <c r="D13" t="s">
        <v>282</v>
      </c>
      <c r="E13" s="15">
        <v>45636</v>
      </c>
      <c r="F13" s="3">
        <v>8616892</v>
      </c>
      <c r="G13" s="3">
        <v>810</v>
      </c>
      <c r="H13" s="3">
        <v>1090</v>
      </c>
      <c r="I13" s="3">
        <v>280</v>
      </c>
    </row>
    <row r="14" spans="1:9" x14ac:dyDescent="0.35">
      <c r="A14" t="s">
        <v>230</v>
      </c>
      <c r="B14" t="s">
        <v>3</v>
      </c>
      <c r="C14" t="s">
        <v>280</v>
      </c>
      <c r="D14" t="s">
        <v>282</v>
      </c>
      <c r="E14" s="15">
        <v>45635</v>
      </c>
      <c r="F14" s="3">
        <v>6651421.7999999998</v>
      </c>
      <c r="G14" s="3">
        <v>950</v>
      </c>
      <c r="H14" s="3">
        <v>1183</v>
      </c>
      <c r="I14" s="3">
        <v>233</v>
      </c>
    </row>
    <row r="15" spans="1:9" x14ac:dyDescent="0.35">
      <c r="A15" t="s">
        <v>89</v>
      </c>
      <c r="B15" t="s">
        <v>273</v>
      </c>
      <c r="C15" t="s">
        <v>280</v>
      </c>
      <c r="D15" t="s">
        <v>282</v>
      </c>
      <c r="E15" s="15">
        <v>45645</v>
      </c>
      <c r="F15" s="3">
        <v>7978160.9000000004</v>
      </c>
      <c r="G15" s="3">
        <v>1110</v>
      </c>
      <c r="H15" s="3">
        <v>1343</v>
      </c>
      <c r="I15" s="3">
        <v>233</v>
      </c>
    </row>
    <row r="16" spans="1:9" x14ac:dyDescent="0.35">
      <c r="A16" t="s">
        <v>272</v>
      </c>
      <c r="B16" t="s">
        <v>6</v>
      </c>
      <c r="C16" t="s">
        <v>281</v>
      </c>
      <c r="D16" t="s">
        <v>282</v>
      </c>
      <c r="E16" s="15">
        <v>45645</v>
      </c>
      <c r="F16" s="3">
        <v>684000</v>
      </c>
      <c r="G16" s="3">
        <v>11</v>
      </c>
      <c r="H16" s="3">
        <v>25</v>
      </c>
      <c r="I16" s="3">
        <v>14</v>
      </c>
    </row>
    <row r="17" spans="1:9" x14ac:dyDescent="0.35">
      <c r="A17" t="s">
        <v>140</v>
      </c>
      <c r="B17" t="s">
        <v>276</v>
      </c>
      <c r="C17" t="s">
        <v>281</v>
      </c>
      <c r="D17" t="s">
        <v>282</v>
      </c>
      <c r="E17" s="15">
        <v>45644</v>
      </c>
      <c r="F17" s="3">
        <v>2616019</v>
      </c>
      <c r="G17" s="3">
        <v>18</v>
      </c>
      <c r="H17" s="3">
        <v>70</v>
      </c>
      <c r="I17" s="3">
        <v>52</v>
      </c>
    </row>
    <row r="18" spans="1:9" x14ac:dyDescent="0.35">
      <c r="A18" t="s">
        <v>245</v>
      </c>
      <c r="B18" t="s">
        <v>3</v>
      </c>
      <c r="C18" t="s">
        <v>281</v>
      </c>
      <c r="D18" t="s">
        <v>283</v>
      </c>
      <c r="E18" s="15">
        <v>45674</v>
      </c>
      <c r="F18" s="3">
        <v>710000</v>
      </c>
      <c r="G18" s="3">
        <v>3</v>
      </c>
      <c r="H18" s="3">
        <v>13</v>
      </c>
      <c r="I18" s="3">
        <v>10</v>
      </c>
    </row>
    <row r="19" spans="1:9" x14ac:dyDescent="0.35">
      <c r="A19" t="s">
        <v>51</v>
      </c>
      <c r="B19" t="s">
        <v>0</v>
      </c>
      <c r="C19" t="s">
        <v>281</v>
      </c>
      <c r="D19" t="s">
        <v>282</v>
      </c>
      <c r="E19" s="15">
        <v>45671</v>
      </c>
      <c r="F19" s="3">
        <v>1672139.9</v>
      </c>
      <c r="G19" s="3">
        <v>36</v>
      </c>
      <c r="H19" s="3">
        <v>87</v>
      </c>
      <c r="I19" s="3">
        <v>51</v>
      </c>
    </row>
    <row r="20" spans="1:9" x14ac:dyDescent="0.35">
      <c r="A20" t="s">
        <v>257</v>
      </c>
      <c r="B20" t="s">
        <v>279</v>
      </c>
      <c r="E20" s="15">
        <v>45616</v>
      </c>
      <c r="F20" s="3">
        <v>92000000</v>
      </c>
      <c r="G20" s="3">
        <v>0</v>
      </c>
      <c r="H20" s="3">
        <v>2760</v>
      </c>
      <c r="I20" s="3">
        <v>2760</v>
      </c>
    </row>
    <row r="21" spans="1:9" x14ac:dyDescent="0.35">
      <c r="A21" t="s">
        <v>232</v>
      </c>
      <c r="B21" t="s">
        <v>3</v>
      </c>
      <c r="C21" t="s">
        <v>280</v>
      </c>
      <c r="D21" t="s">
        <v>282</v>
      </c>
      <c r="E21" s="15">
        <v>45681</v>
      </c>
      <c r="F21" s="3">
        <v>7436162</v>
      </c>
      <c r="G21" s="3">
        <v>690</v>
      </c>
      <c r="H21" s="3">
        <v>898</v>
      </c>
      <c r="I21" s="3">
        <v>208</v>
      </c>
    </row>
    <row r="22" spans="1:9" x14ac:dyDescent="0.35">
      <c r="A22" t="s">
        <v>223</v>
      </c>
      <c r="B22" t="s">
        <v>3</v>
      </c>
      <c r="C22" t="s">
        <v>280</v>
      </c>
      <c r="D22" t="s">
        <v>282</v>
      </c>
      <c r="E22" s="15">
        <v>45637</v>
      </c>
      <c r="F22" s="3">
        <v>3583905</v>
      </c>
      <c r="G22" s="3">
        <v>504</v>
      </c>
      <c r="H22" s="3">
        <v>615</v>
      </c>
      <c r="I22" s="3">
        <v>111</v>
      </c>
    </row>
    <row r="23" spans="1:9" x14ac:dyDescent="0.35">
      <c r="A23" t="s">
        <v>241</v>
      </c>
      <c r="B23" t="s">
        <v>3</v>
      </c>
      <c r="C23" t="s">
        <v>281</v>
      </c>
      <c r="D23" t="s">
        <v>282</v>
      </c>
      <c r="E23" s="15">
        <v>45678</v>
      </c>
      <c r="F23" s="3">
        <v>2625313.7999999998</v>
      </c>
      <c r="G23" s="3">
        <v>270</v>
      </c>
      <c r="H23" s="3">
        <v>343</v>
      </c>
      <c r="I23" s="3">
        <v>73</v>
      </c>
    </row>
    <row r="24" spans="1:9" x14ac:dyDescent="0.35">
      <c r="A24" t="s">
        <v>125</v>
      </c>
      <c r="B24" t="s">
        <v>274</v>
      </c>
      <c r="C24" t="s">
        <v>281</v>
      </c>
      <c r="D24" t="s">
        <v>282</v>
      </c>
      <c r="E24" s="15">
        <v>45670</v>
      </c>
      <c r="F24" s="3">
        <v>2374620.2999999998</v>
      </c>
      <c r="G24" s="3">
        <v>70</v>
      </c>
      <c r="H24" s="3">
        <v>133</v>
      </c>
      <c r="I24" s="3">
        <v>63</v>
      </c>
    </row>
    <row r="25" spans="1:9" x14ac:dyDescent="0.35">
      <c r="A25" t="s">
        <v>231</v>
      </c>
      <c r="B25" t="s">
        <v>3</v>
      </c>
      <c r="C25" t="s">
        <v>280</v>
      </c>
      <c r="D25" t="s">
        <v>282</v>
      </c>
      <c r="E25" s="15">
        <v>45671</v>
      </c>
      <c r="F25" s="3">
        <v>10057602.9</v>
      </c>
      <c r="G25" s="3">
        <v>1287</v>
      </c>
      <c r="H25" s="3">
        <v>1587</v>
      </c>
      <c r="I25" s="3">
        <v>300</v>
      </c>
    </row>
    <row r="26" spans="1:9" x14ac:dyDescent="0.35">
      <c r="A26" t="s">
        <v>234</v>
      </c>
      <c r="B26" t="s">
        <v>3</v>
      </c>
      <c r="C26" t="s">
        <v>280</v>
      </c>
      <c r="D26" t="s">
        <v>282</v>
      </c>
      <c r="E26" s="15">
        <v>45649</v>
      </c>
      <c r="F26" s="3">
        <v>4246800.5</v>
      </c>
      <c r="G26" s="3">
        <v>527</v>
      </c>
      <c r="H26" s="3">
        <v>645</v>
      </c>
      <c r="I26" s="3">
        <v>118</v>
      </c>
    </row>
    <row r="27" spans="1:9" x14ac:dyDescent="0.35">
      <c r="A27" t="s">
        <v>238</v>
      </c>
      <c r="B27" t="s">
        <v>3</v>
      </c>
      <c r="C27" t="s">
        <v>280</v>
      </c>
      <c r="D27" t="s">
        <v>282</v>
      </c>
      <c r="E27" s="15">
        <v>45636</v>
      </c>
      <c r="F27" s="3">
        <v>3315592.8</v>
      </c>
      <c r="G27" s="3">
        <v>306</v>
      </c>
      <c r="H27" s="3">
        <v>414</v>
      </c>
      <c r="I27" s="3">
        <v>108</v>
      </c>
    </row>
    <row r="28" spans="1:9" x14ac:dyDescent="0.35">
      <c r="A28" t="s">
        <v>159</v>
      </c>
      <c r="B28" t="s">
        <v>277</v>
      </c>
      <c r="C28" t="s">
        <v>281</v>
      </c>
      <c r="D28" t="s">
        <v>282</v>
      </c>
      <c r="E28" s="15">
        <v>45679</v>
      </c>
      <c r="F28" s="3">
        <v>1546000</v>
      </c>
      <c r="G28" s="3">
        <v>72</v>
      </c>
      <c r="H28" s="3">
        <v>112</v>
      </c>
      <c r="I28" s="3">
        <v>40</v>
      </c>
    </row>
    <row r="29" spans="1:9" x14ac:dyDescent="0.35">
      <c r="A29" t="s">
        <v>164</v>
      </c>
      <c r="B29" t="s">
        <v>277</v>
      </c>
      <c r="C29" t="s">
        <v>281</v>
      </c>
      <c r="D29" t="s">
        <v>282</v>
      </c>
      <c r="E29" s="15">
        <v>45646</v>
      </c>
      <c r="F29" s="3">
        <v>775560.1</v>
      </c>
      <c r="G29" s="3">
        <v>43</v>
      </c>
      <c r="H29" s="3">
        <v>63</v>
      </c>
      <c r="I29" s="3">
        <v>20</v>
      </c>
    </row>
    <row r="30" spans="1:9" x14ac:dyDescent="0.35">
      <c r="A30" t="s">
        <v>92</v>
      </c>
      <c r="B30" t="s">
        <v>273</v>
      </c>
      <c r="C30" t="s">
        <v>281</v>
      </c>
      <c r="D30" t="s">
        <v>283</v>
      </c>
      <c r="E30" s="15">
        <v>45645</v>
      </c>
      <c r="F30" s="3">
        <v>3403996.2</v>
      </c>
      <c r="G30" s="3">
        <v>108</v>
      </c>
      <c r="H30" s="3">
        <v>154</v>
      </c>
      <c r="I30" s="3">
        <v>46</v>
      </c>
    </row>
    <row r="31" spans="1:9" x14ac:dyDescent="0.35">
      <c r="A31" t="s">
        <v>124</v>
      </c>
      <c r="B31" t="s">
        <v>274</v>
      </c>
      <c r="C31" t="s">
        <v>281</v>
      </c>
      <c r="D31" t="s">
        <v>282</v>
      </c>
      <c r="E31" s="15">
        <v>45666</v>
      </c>
      <c r="F31" s="3">
        <v>1692000</v>
      </c>
      <c r="G31" s="3">
        <v>55</v>
      </c>
      <c r="H31" s="3">
        <v>115</v>
      </c>
      <c r="I31" s="3">
        <v>60</v>
      </c>
    </row>
    <row r="32" spans="1:9" x14ac:dyDescent="0.35">
      <c r="A32" t="s">
        <v>224</v>
      </c>
      <c r="B32" t="s">
        <v>3</v>
      </c>
      <c r="C32" t="s">
        <v>280</v>
      </c>
      <c r="D32" t="s">
        <v>282</v>
      </c>
      <c r="E32" s="15">
        <v>45649</v>
      </c>
      <c r="F32" s="3">
        <v>4515160</v>
      </c>
      <c r="G32" s="3">
        <v>808</v>
      </c>
      <c r="H32" s="3">
        <v>908</v>
      </c>
      <c r="I32" s="3">
        <v>100</v>
      </c>
    </row>
    <row r="33" spans="1:9" x14ac:dyDescent="0.35">
      <c r="A33" t="s">
        <v>50</v>
      </c>
      <c r="B33" t="s">
        <v>0</v>
      </c>
      <c r="C33" t="s">
        <v>281</v>
      </c>
      <c r="D33" t="s">
        <v>284</v>
      </c>
      <c r="E33" s="15">
        <v>45644</v>
      </c>
      <c r="F33" s="3">
        <v>9483100</v>
      </c>
      <c r="G33" s="3">
        <v>709</v>
      </c>
      <c r="H33" s="3">
        <v>949</v>
      </c>
      <c r="I33" s="3">
        <v>240</v>
      </c>
    </row>
    <row r="34" spans="1:9" x14ac:dyDescent="0.35">
      <c r="A34" t="s">
        <v>135</v>
      </c>
      <c r="B34" t="s">
        <v>275</v>
      </c>
      <c r="C34" t="s">
        <v>281</v>
      </c>
      <c r="D34" t="s">
        <v>282</v>
      </c>
      <c r="E34" s="15">
        <v>45646</v>
      </c>
      <c r="F34" s="3">
        <v>1215000</v>
      </c>
      <c r="G34" s="3">
        <v>45</v>
      </c>
      <c r="H34" s="3">
        <v>80</v>
      </c>
      <c r="I34" s="3">
        <v>35</v>
      </c>
    </row>
    <row r="35" spans="1:9" x14ac:dyDescent="0.35">
      <c r="A35" t="s">
        <v>86</v>
      </c>
      <c r="B35" t="s">
        <v>273</v>
      </c>
      <c r="C35" t="s">
        <v>280</v>
      </c>
      <c r="D35" t="s">
        <v>282</v>
      </c>
      <c r="E35" s="15">
        <v>45636</v>
      </c>
      <c r="F35" s="3">
        <v>2550853.6</v>
      </c>
      <c r="G35" s="3">
        <v>310</v>
      </c>
      <c r="H35" s="3">
        <v>372</v>
      </c>
      <c r="I35" s="3">
        <v>62</v>
      </c>
    </row>
    <row r="36" spans="1:9" x14ac:dyDescent="0.35">
      <c r="A36" t="s">
        <v>101</v>
      </c>
      <c r="B36" t="s">
        <v>1</v>
      </c>
      <c r="C36" t="s">
        <v>281</v>
      </c>
      <c r="D36" t="s">
        <v>282</v>
      </c>
      <c r="E36" s="15">
        <v>45636</v>
      </c>
      <c r="F36" s="3">
        <v>1117200</v>
      </c>
      <c r="G36" s="3">
        <v>15</v>
      </c>
      <c r="H36" s="3">
        <v>47</v>
      </c>
      <c r="I36" s="3">
        <v>32</v>
      </c>
    </row>
    <row r="37" spans="1:9" x14ac:dyDescent="0.35">
      <c r="A37" t="s">
        <v>100</v>
      </c>
      <c r="B37" t="s">
        <v>1</v>
      </c>
      <c r="C37" t="s">
        <v>281</v>
      </c>
      <c r="D37" t="s">
        <v>282</v>
      </c>
      <c r="E37" s="15">
        <v>45632</v>
      </c>
      <c r="F37" s="3">
        <v>2265475.2000000002</v>
      </c>
      <c r="G37" s="3">
        <v>251</v>
      </c>
      <c r="H37" s="3">
        <v>302</v>
      </c>
      <c r="I37" s="3">
        <v>51</v>
      </c>
    </row>
    <row r="38" spans="1:9" x14ac:dyDescent="0.35">
      <c r="A38" t="s">
        <v>242</v>
      </c>
      <c r="B38" t="s">
        <v>3</v>
      </c>
      <c r="C38" t="s">
        <v>281</v>
      </c>
      <c r="D38" t="s">
        <v>282</v>
      </c>
      <c r="E38" s="15">
        <v>45635</v>
      </c>
      <c r="F38" s="3">
        <v>1568800</v>
      </c>
      <c r="G38" s="3">
        <v>240</v>
      </c>
      <c r="H38" s="3">
        <v>304</v>
      </c>
      <c r="I38" s="3">
        <v>64</v>
      </c>
    </row>
    <row r="39" spans="1:9" x14ac:dyDescent="0.35">
      <c r="A39" t="s">
        <v>91</v>
      </c>
      <c r="B39" t="s">
        <v>273</v>
      </c>
      <c r="C39" t="s">
        <v>281</v>
      </c>
      <c r="D39" t="s">
        <v>283</v>
      </c>
      <c r="E39" s="15">
        <v>45638</v>
      </c>
      <c r="F39" s="3">
        <v>9454000</v>
      </c>
      <c r="G39" s="3">
        <v>235</v>
      </c>
      <c r="H39" s="3">
        <v>366</v>
      </c>
      <c r="I39" s="3">
        <v>131</v>
      </c>
    </row>
    <row r="40" spans="1:9" x14ac:dyDescent="0.35">
      <c r="A40" t="s">
        <v>49</v>
      </c>
      <c r="B40" t="s">
        <v>0</v>
      </c>
      <c r="C40" t="s">
        <v>280</v>
      </c>
      <c r="D40" t="s">
        <v>282</v>
      </c>
      <c r="E40" s="15">
        <v>45654</v>
      </c>
      <c r="F40" s="3">
        <v>11813094.4</v>
      </c>
      <c r="G40" s="3">
        <v>1322</v>
      </c>
      <c r="H40" s="3">
        <v>1624</v>
      </c>
      <c r="I40" s="3">
        <v>302</v>
      </c>
    </row>
    <row r="41" spans="1:9" x14ac:dyDescent="0.35">
      <c r="A41" t="s">
        <v>246</v>
      </c>
      <c r="B41" t="s">
        <v>3</v>
      </c>
      <c r="C41" t="s">
        <v>281</v>
      </c>
      <c r="D41" t="s">
        <v>283</v>
      </c>
      <c r="E41" s="15">
        <v>45639</v>
      </c>
      <c r="F41" s="3">
        <v>426000</v>
      </c>
      <c r="G41" s="3">
        <v>6</v>
      </c>
      <c r="H41" s="3">
        <v>12</v>
      </c>
      <c r="I41" s="3">
        <v>6</v>
      </c>
    </row>
    <row r="42" spans="1:9" x14ac:dyDescent="0.35">
      <c r="A42" t="s">
        <v>48</v>
      </c>
      <c r="B42" t="s">
        <v>0</v>
      </c>
      <c r="C42" t="s">
        <v>280</v>
      </c>
      <c r="D42" t="s">
        <v>282</v>
      </c>
      <c r="E42" s="15">
        <v>45698</v>
      </c>
      <c r="F42" s="3">
        <v>12514728.300000001</v>
      </c>
      <c r="G42" s="3">
        <v>825</v>
      </c>
      <c r="H42" s="3">
        <v>1177</v>
      </c>
      <c r="I42" s="3">
        <v>352</v>
      </c>
    </row>
    <row r="43" spans="1:9" x14ac:dyDescent="0.35">
      <c r="A43" t="s">
        <v>244</v>
      </c>
      <c r="B43" t="s">
        <v>3</v>
      </c>
      <c r="C43" t="s">
        <v>281</v>
      </c>
      <c r="D43" t="s">
        <v>282</v>
      </c>
      <c r="E43" s="15">
        <v>45632</v>
      </c>
      <c r="F43" s="3">
        <v>3421221</v>
      </c>
      <c r="G43" s="3">
        <v>332</v>
      </c>
      <c r="H43" s="3">
        <v>433</v>
      </c>
      <c r="I43" s="3">
        <v>101</v>
      </c>
    </row>
    <row r="44" spans="1:9" x14ac:dyDescent="0.35">
      <c r="A44" t="s">
        <v>226</v>
      </c>
      <c r="B44" t="s">
        <v>3</v>
      </c>
      <c r="C44" t="s">
        <v>280</v>
      </c>
      <c r="D44" t="s">
        <v>282</v>
      </c>
      <c r="E44" s="15">
        <v>45645</v>
      </c>
      <c r="F44" s="3">
        <v>3794477.5</v>
      </c>
      <c r="G44" s="3">
        <v>450</v>
      </c>
      <c r="H44" s="3">
        <v>575</v>
      </c>
      <c r="I44" s="3">
        <v>125</v>
      </c>
    </row>
    <row r="45" spans="1:9" x14ac:dyDescent="0.35">
      <c r="A45" t="s">
        <v>240</v>
      </c>
      <c r="B45" t="s">
        <v>3</v>
      </c>
      <c r="C45" t="s">
        <v>281</v>
      </c>
      <c r="D45" t="s">
        <v>282</v>
      </c>
      <c r="E45" s="15">
        <v>45646</v>
      </c>
      <c r="F45" s="3">
        <v>1898943</v>
      </c>
      <c r="G45" s="3">
        <v>72</v>
      </c>
      <c r="H45" s="3">
        <v>130</v>
      </c>
      <c r="I45" s="3">
        <v>58</v>
      </c>
    </row>
    <row r="46" spans="1:9" x14ac:dyDescent="0.35">
      <c r="A46" t="s">
        <v>227</v>
      </c>
      <c r="B46" t="s">
        <v>3</v>
      </c>
      <c r="C46" t="s">
        <v>280</v>
      </c>
      <c r="D46" t="s">
        <v>282</v>
      </c>
      <c r="E46" s="15">
        <v>45646</v>
      </c>
      <c r="F46" s="3">
        <v>5843400</v>
      </c>
      <c r="G46" s="3">
        <v>1005</v>
      </c>
      <c r="H46" s="3">
        <v>1215</v>
      </c>
      <c r="I46" s="3">
        <v>210</v>
      </c>
    </row>
    <row r="47" spans="1:9" x14ac:dyDescent="0.35">
      <c r="A47" t="s">
        <v>254</v>
      </c>
      <c r="B47" t="s">
        <v>278</v>
      </c>
      <c r="C47" t="s">
        <v>281</v>
      </c>
      <c r="D47" t="s">
        <v>282</v>
      </c>
      <c r="E47" s="15">
        <v>45642</v>
      </c>
      <c r="F47" s="3">
        <v>910058.6</v>
      </c>
      <c r="G47" s="3">
        <v>58</v>
      </c>
      <c r="H47" s="3">
        <v>79</v>
      </c>
      <c r="I47" s="3">
        <v>21</v>
      </c>
    </row>
    <row r="48" spans="1:9" x14ac:dyDescent="0.35">
      <c r="A48" t="s">
        <v>160</v>
      </c>
      <c r="B48" t="s">
        <v>277</v>
      </c>
      <c r="C48" t="s">
        <v>281</v>
      </c>
      <c r="D48" t="s">
        <v>282</v>
      </c>
      <c r="E48" s="15">
        <v>45636</v>
      </c>
      <c r="F48" s="3">
        <v>2264150</v>
      </c>
      <c r="G48" s="3">
        <v>110</v>
      </c>
      <c r="H48" s="3">
        <v>177</v>
      </c>
      <c r="I48" s="3">
        <v>67</v>
      </c>
    </row>
    <row r="49" spans="1:9" x14ac:dyDescent="0.35">
      <c r="A49" t="s">
        <v>158</v>
      </c>
      <c r="B49" t="s">
        <v>277</v>
      </c>
      <c r="C49" t="s">
        <v>281</v>
      </c>
      <c r="D49" t="s">
        <v>282</v>
      </c>
      <c r="E49" s="15">
        <v>45637</v>
      </c>
      <c r="F49" s="3">
        <v>3368920</v>
      </c>
      <c r="G49" s="3">
        <v>267</v>
      </c>
      <c r="H49" s="3">
        <v>367</v>
      </c>
      <c r="I49" s="3">
        <v>100</v>
      </c>
    </row>
    <row r="50" spans="1:9" x14ac:dyDescent="0.35">
      <c r="A50" t="s">
        <v>229</v>
      </c>
      <c r="B50" t="s">
        <v>3</v>
      </c>
      <c r="C50" t="s">
        <v>280</v>
      </c>
      <c r="D50" t="s">
        <v>282</v>
      </c>
      <c r="E50" s="15">
        <v>45630</v>
      </c>
      <c r="F50" s="3">
        <v>5693923.4000000004</v>
      </c>
      <c r="G50" s="3">
        <v>645</v>
      </c>
      <c r="H50" s="3">
        <v>813</v>
      </c>
      <c r="I50" s="3">
        <v>168</v>
      </c>
    </row>
    <row r="51" spans="1:9" x14ac:dyDescent="0.35">
      <c r="A51" t="s">
        <v>161</v>
      </c>
      <c r="B51" t="s">
        <v>277</v>
      </c>
      <c r="C51" t="s">
        <v>281</v>
      </c>
      <c r="D51" t="s">
        <v>282</v>
      </c>
      <c r="E51" s="15">
        <v>45670</v>
      </c>
      <c r="F51" s="3">
        <v>760952.5</v>
      </c>
      <c r="G51" s="3">
        <v>33</v>
      </c>
      <c r="H51" s="3">
        <v>55</v>
      </c>
      <c r="I51" s="3">
        <v>22</v>
      </c>
    </row>
    <row r="52" spans="1:9" x14ac:dyDescent="0.35">
      <c r="A52" t="s">
        <v>243</v>
      </c>
      <c r="B52" t="s">
        <v>3</v>
      </c>
      <c r="C52" t="s">
        <v>281</v>
      </c>
      <c r="D52" t="s">
        <v>282</v>
      </c>
      <c r="E52" s="15">
        <v>45638</v>
      </c>
      <c r="F52" s="3">
        <v>2047000</v>
      </c>
      <c r="G52" s="3">
        <v>36</v>
      </c>
      <c r="H52" s="3">
        <v>100</v>
      </c>
      <c r="I52" s="3">
        <v>64</v>
      </c>
    </row>
    <row r="53" spans="1:9" x14ac:dyDescent="0.35">
      <c r="A53" t="s">
        <v>264</v>
      </c>
      <c r="B53" t="s">
        <v>5</v>
      </c>
      <c r="C53" t="s">
        <v>281</v>
      </c>
      <c r="D53" t="s">
        <v>282</v>
      </c>
      <c r="E53" s="15">
        <v>45649</v>
      </c>
      <c r="F53" s="3">
        <v>1109100.6000000001</v>
      </c>
      <c r="G53" s="3">
        <v>28</v>
      </c>
      <c r="H53" s="3">
        <v>58</v>
      </c>
      <c r="I53" s="3">
        <v>30</v>
      </c>
    </row>
    <row r="54" spans="1:9" x14ac:dyDescent="0.35">
      <c r="A54" t="s">
        <v>157</v>
      </c>
      <c r="B54" t="s">
        <v>277</v>
      </c>
      <c r="C54" t="s">
        <v>281</v>
      </c>
      <c r="D54" t="s">
        <v>282</v>
      </c>
      <c r="E54" s="15">
        <v>45679</v>
      </c>
      <c r="F54" s="3">
        <v>417030.40000000002</v>
      </c>
      <c r="G54" s="3">
        <v>23</v>
      </c>
      <c r="H54" s="3">
        <v>36</v>
      </c>
      <c r="I54" s="3">
        <v>13</v>
      </c>
    </row>
    <row r="55" spans="1:9" x14ac:dyDescent="0.35">
      <c r="A55" t="s">
        <v>162</v>
      </c>
      <c r="B55" t="s">
        <v>277</v>
      </c>
      <c r="C55" t="s">
        <v>281</v>
      </c>
      <c r="D55" t="s">
        <v>282</v>
      </c>
      <c r="E55" s="15">
        <v>45678</v>
      </c>
      <c r="F55" s="3">
        <v>993015.2</v>
      </c>
      <c r="G55" s="3">
        <v>14</v>
      </c>
      <c r="H55" s="3">
        <v>44</v>
      </c>
      <c r="I55" s="3">
        <v>30</v>
      </c>
    </row>
    <row r="56" spans="1:9" x14ac:dyDescent="0.35">
      <c r="A56" t="s">
        <v>265</v>
      </c>
      <c r="B56" t="s">
        <v>5</v>
      </c>
      <c r="C56" t="s">
        <v>281</v>
      </c>
      <c r="D56" t="s">
        <v>282</v>
      </c>
      <c r="E56" s="15">
        <v>45677</v>
      </c>
      <c r="F56" s="3">
        <v>402034.8</v>
      </c>
      <c r="G56" s="3">
        <v>9</v>
      </c>
      <c r="H56" s="3">
        <v>21</v>
      </c>
      <c r="I56" s="3">
        <v>12</v>
      </c>
    </row>
    <row r="57" spans="1:9" x14ac:dyDescent="0.35">
      <c r="A57" t="s">
        <v>236</v>
      </c>
      <c r="B57" t="s">
        <v>3</v>
      </c>
      <c r="C57" t="s">
        <v>280</v>
      </c>
      <c r="D57" t="s">
        <v>282</v>
      </c>
      <c r="E57" s="15">
        <v>45630</v>
      </c>
      <c r="F57" s="3">
        <v>3235008</v>
      </c>
      <c r="G57" s="3">
        <v>569</v>
      </c>
      <c r="H57" s="3">
        <v>659</v>
      </c>
      <c r="I57" s="3">
        <v>90</v>
      </c>
    </row>
    <row r="58" spans="1:9" x14ac:dyDescent="0.35">
      <c r="A58" t="s">
        <v>134</v>
      </c>
      <c r="B58" t="s">
        <v>275</v>
      </c>
      <c r="C58" t="s">
        <v>281</v>
      </c>
      <c r="D58" t="s">
        <v>282</v>
      </c>
      <c r="E58" s="15">
        <v>45645</v>
      </c>
      <c r="F58" s="3">
        <v>2122009.5</v>
      </c>
      <c r="G58" s="3">
        <v>50</v>
      </c>
      <c r="H58" s="3">
        <v>113</v>
      </c>
      <c r="I58" s="3">
        <v>63</v>
      </c>
    </row>
    <row r="59" spans="1:9" x14ac:dyDescent="0.35">
      <c r="A59" t="s">
        <v>222</v>
      </c>
      <c r="B59" t="s">
        <v>3</v>
      </c>
      <c r="C59" t="s">
        <v>280</v>
      </c>
      <c r="D59" t="s">
        <v>282</v>
      </c>
      <c r="E59" s="15">
        <v>45645</v>
      </c>
      <c r="F59" s="3">
        <v>8009665</v>
      </c>
      <c r="G59" s="3">
        <v>1600</v>
      </c>
      <c r="H59" s="3">
        <v>1825</v>
      </c>
      <c r="I59" s="3">
        <v>225</v>
      </c>
    </row>
    <row r="60" spans="1:9" x14ac:dyDescent="0.35">
      <c r="A60" t="s">
        <v>163</v>
      </c>
      <c r="B60" t="s">
        <v>277</v>
      </c>
      <c r="C60" t="s">
        <v>281</v>
      </c>
      <c r="D60" t="s">
        <v>282</v>
      </c>
      <c r="E60" s="15">
        <v>45679</v>
      </c>
      <c r="F60" s="3">
        <v>2323150</v>
      </c>
      <c r="G60" s="3">
        <v>54</v>
      </c>
      <c r="H60" s="3">
        <v>119</v>
      </c>
      <c r="I60" s="3">
        <v>65</v>
      </c>
    </row>
    <row r="61" spans="1:9" x14ac:dyDescent="0.35">
      <c r="A61" t="s">
        <v>297</v>
      </c>
      <c r="B61" t="s">
        <v>273</v>
      </c>
      <c r="C61" t="s">
        <v>281</v>
      </c>
      <c r="D61" t="s">
        <v>285</v>
      </c>
      <c r="E61" s="15">
        <v>45646</v>
      </c>
      <c r="F61" s="3">
        <v>1877091.2</v>
      </c>
      <c r="G61" s="3">
        <v>157</v>
      </c>
      <c r="H61" s="3">
        <v>192</v>
      </c>
      <c r="I61" s="3">
        <v>35</v>
      </c>
    </row>
    <row r="62" spans="1:9" x14ac:dyDescent="0.35">
      <c r="A62" t="s">
        <v>99</v>
      </c>
      <c r="B62" t="s">
        <v>1</v>
      </c>
      <c r="C62" t="s">
        <v>281</v>
      </c>
      <c r="D62" t="s">
        <v>282</v>
      </c>
      <c r="E62" s="15">
        <v>45646</v>
      </c>
      <c r="F62" s="3">
        <v>672000</v>
      </c>
      <c r="G62" s="3">
        <v>36</v>
      </c>
      <c r="H62" s="3">
        <v>60</v>
      </c>
      <c r="I62" s="3">
        <v>24</v>
      </c>
    </row>
    <row r="63" spans="1:9" x14ac:dyDescent="0.35">
      <c r="A63" t="s">
        <v>122</v>
      </c>
      <c r="B63" t="s">
        <v>274</v>
      </c>
      <c r="C63" t="s">
        <v>280</v>
      </c>
      <c r="D63" t="s">
        <v>282</v>
      </c>
      <c r="E63" s="15">
        <v>45667</v>
      </c>
      <c r="F63" s="3">
        <v>4396323</v>
      </c>
      <c r="G63" s="3">
        <v>168</v>
      </c>
      <c r="H63" s="3">
        <v>270</v>
      </c>
      <c r="I63" s="3">
        <v>102</v>
      </c>
    </row>
    <row r="64" spans="1:9" x14ac:dyDescent="0.35">
      <c r="A64" t="s">
        <v>121</v>
      </c>
      <c r="B64" t="s">
        <v>274</v>
      </c>
      <c r="C64" t="s">
        <v>280</v>
      </c>
      <c r="D64" t="s">
        <v>282</v>
      </c>
      <c r="E64" s="15">
        <v>45643</v>
      </c>
      <c r="F64" s="3">
        <v>7270660</v>
      </c>
      <c r="G64" s="3">
        <v>2187</v>
      </c>
      <c r="H64" s="3">
        <v>2407</v>
      </c>
      <c r="I64" s="3">
        <v>220</v>
      </c>
    </row>
    <row r="65" spans="1:9" x14ac:dyDescent="0.35">
      <c r="A65" t="s">
        <v>8</v>
      </c>
      <c r="F65" s="18">
        <f>SUBTOTAL(109,Table2[Financement total])</f>
        <v>399999163.90000004</v>
      </c>
      <c r="G65" s="18">
        <f>SUBTOTAL(109,Table2[Nombre d''unités projetées sans le programme])</f>
        <v>32853</v>
      </c>
      <c r="H65" s="18">
        <f>SUBTOTAL(109,Table2[ Nombre d''unités projetées avec le programme])</f>
        <v>44457</v>
      </c>
      <c r="I65" s="18">
        <f>SUBTOTAL(109,Table2[Nombre d''unités projetées grâce au programme])</f>
        <v>11604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ColWidth="8.7265625" defaultRowHeight="14.5" x14ac:dyDescent="0.35"/>
  <sheetData>
    <row r="1" spans="1:1" x14ac:dyDescent="0.35">
      <c r="A1" t="s">
        <v>7</v>
      </c>
    </row>
  </sheetData>
  <pageMargins left="0.7" right="0.7" top="0.75" bottom="0.75" header="0.3" footer="0.3"/>
  <headerFooter>
    <oddHeader>&amp;C&amp;"Calibri"&amp;10&amp;K000000 Protected External-Protégé Externe&amp;1#_x000D_</oddHeader>
    <oddFooter>&amp;C_x000D_&amp;1#&amp;"Calibri"&amp;10&amp;K000000 Protected External-Protégé Externe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G A A B Q S w M E F A A C A A g A m 6 j v W k j V F 9 + l A A A A 9 g A A A B I A H A B D b 2 5 m a W c v U G F j a 2 F n Z S 5 4 b W w g o h g A K K A U A A A A A A A A A A A A A A A A A A A A A A A A A A A A h Y / B C o J A G I R f R f b u 7 m o G I b 8 r 4 T U h C K K r r J s u 6 W + 4 a + u 7 d e i R e o W M s r p 1 n J l v Y O Z + v U E 6 t o 1 3 U b 3 R H S Y k o J x 4 C m V X a q w S M t i j v y K p g G 0 h T 0 W l v A l G E 4 9 G J 6 S 2 9 h w z 5 p y j b k G 7 v m I h 5 w E 7 5 J u d r F V b + B q N L V A q 8 m m V / 1 t E w P 4 1 R o Q 0 i D i N + J J y Y L M J u c Y v E E 5 7 n + m P C d n Q 2 K F X Q q G f r Y H N E t j 7 g 3 g A U E s D B B Q A A g A I A J u o 7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q O 9 a 7 7 i Z t y I D A A D T D w A A E w A c A E Z v c m 1 1 b G F z L 1 N l Y 3 R p b 2 4 x L m 0 g o h g A K K A U A A A A A A A A A A A A A A A A A A A A A A A A A A A A 5 V V B b 9 o w F L 4 j 8 R + i 7 E I l h A r a d l i 1 A 6 L r 1 u 3 S F b Y d S o V M 8 g J e H T u y n R Z W 9 b / v O Y F A Q p w E r V M n 7 Z Q 4 7 3 v P 7 9 n f 9 0 W B p 6 n g z j h 9 9 s / a r X Z L L Y k E 3 / k 0 v H D e O w x 0 u + U 4 Y x F L D 3 D 9 Y e U B 6 / 0 Q 8 m 4 u x F 3 n g j L o j Q T X w L X q u K N 3 0 2 8 K p J o S w Q i X 8 D A 9 F w + c C e K r 6 e e Y g z M 4 H b y Z n h N N F O j e i q m V e 9 J 1 e M x Y 1 9 E y B l y Y 3 X D r 2 X g J o H H D d O f H m 0 s N I S 5 d j L l d 5 w v l v l k l K P f 2 6 c b U v E 2 z X 7 l X U o R C m x m A + N h O 3 0 X s h M y x 1 0 1 o E + h k O 3 W d m 0 1 o y N j Y I 4 x I h U m m q d u T b d 3 R k v A F l p 2 s I 9 i r O Z G E q 0 D I c C R Y H H I T V R 2 T U d 5 L W s 1 x H t M H v r h e u P R m J I o Y 9 Y i 5 C A k B S O A e 8 D i c g x x g z i X X b 1 / 3 T O 2 n b Y E s U w t N m C e U R p x G h E P 4 + h A V K x B B E H N f J f i G W L x H v y F U i U C b L l R D P P L M r 8 c T x g S e C i C U a 0 n n s T m g S G R J 6 R E d 5 n E S w g z 4 F q Z h p Q 9 B k R Q / k f u a a g b V y D D m 1 K M R Y V S v T W k r W m m i Y + U J v 3 5 3 C A I j v H s g C w k Q o o Z 8 H H S b Y 9 4 1 D U v u m 3 i e i L m m / p Y z X F d v V J J Q O c P 2 b C L B s S k h F 4 T T X w k z G S w I M 7 n 3 I G l A w a + u c Z W e L / j 4 s p A k v D S c x u X 3 T f Z X v b Z z u 3 8 6 W w O R M z z 5 h C P 1 E s A 3 E p p J 6 8 g x 3 G l t r C W Q 0 F Q d N b m z 7 F Q M p h 6 t I 0 m F R M 7 0 r c A h 5 9 i y V 3 G U 4 4 R S z j U Q h W b 9 U Y o 4 K q B T b P L I 3 O o a Q n G P x p O 6 k t r 5 V R r Y f M 6 M K m 9 u B y Z 1 6 D T 5 y K G 7 2 O I b R 7 G F 9 1 3 E h t k 5 R / n g Q q L V l o + e h I q z F 4 / K M n 2 1 Q + e x O / v J f y 8 4 T m E D u 9 f l g S V u l A G K B p T P t H p O o Z N S i 6 n F F H s 5 z k j y a c 2 8 I 8 s p u k U Z c f f 9 I R + v M Q T L Q D s P K A B y s s 9 i + 0 r P P p a L u 4 G g + z Z F l y m g W / X v e L J L p 3 + s d q z W 8 d f F U 6 W J P 6 T + c 9 K 6 l j z H U b G c a V Y P s P 1 K X l B 6 T U x v p 5 w G w h g c I Y x + p T K S e 6 9 Q x + B Y d Q x e T B 3 / B F u f S 6 L / N e v b L c q t f D z 7 D V B L A Q I t A B Q A A g A I A J u o 7 1 p I 1 R f f p Q A A A P Y A A A A S A A A A A A A A A A A A A A A A A A A A A A B D b 2 5 m a W c v U G F j a 2 F n Z S 5 4 b W x Q S w E C L Q A U A A I A C A C b q O 9 a D 8 r p q 6 Q A A A D p A A A A E w A A A A A A A A A A A A A A A A D x A A A A W 0 N v b n R l b n R f V H l w Z X N d L n h t b F B L A Q I t A B Q A A g A I A J u o 7 1 r v u J m 3 I g M A A N M P A A A T A A A A A A A A A A A A A A A A A O I B A A B G b 3 J t d W x h c y 9 T Z W N 0 a W 9 u M S 5 t U E s F B g A A A A A D A A M A w g A A A F E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Y A A A A A A A A p B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Q U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T E 3 O T M 2 M y 0 y Z D F h L T R m Y z M t O G Q 3 Y y 0 z M D M z Z T E 5 O G Z h N D k i I C 8 + P E V u d H J 5 I F R 5 c G U 9 I k Z p b G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V G F y Z 2 V 0 I i B W Y W x 1 Z T 0 i c 0 h B R i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T Z U M D E 6 M D Q 6 N D Y u N z U 4 M T Y 2 N F o i I C 8 + P E V u d H J 5 I F R 5 c G U 9 I l J l Y 2 9 2 Z X J 5 V G F y Z 2 V 0 U 2 h l Z X Q i I F Z h b H V l P S J z S E F G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1 b n Q i I F Z h b H V l P S J s M C I g L z 4 8 R W 5 0 c n k g V H l w Z T 0 i R m l s b E N v b H V t b l R 5 c G V z I i B W Y W x 1 Z T 0 i c 0 F 3 W U d C Z 1 l B Q m d Z S E J n W U d B d 0 1 G Q l F Z P S I g L z 4 8 R W 5 0 c n k g V H l w Z T 0 i R m l s b E N v b H V t b k 5 h b W V z I i B W Y W x 1 Z T 0 i c 1 s m c X V v d D t j b W h j X 2 F w c G x p Y 2 F 0 a W 9 u c m V m Z X J l b m N l b n V t Y m V y M i Z x d W 9 0 O y w m c X V v d D t j b W h j X 2 5 h b W V f Z W 4 m c X V v d D s s J n F 1 b 3 Q 7 Y 2 1 o Y 1 9 w c m 9 q Z W N 0 d G l 0 b G U m c X V v d D s s J n F 1 b 3 Q 7 Y 2 1 o Y 1 9 w c m 9 w b 2 5 l b n R v c m d h b m l 6 Y X R p b 2 5 s Z W d h b G 5 h b W V 2 Z X J p Z m l l Z C Z x d W 9 0 O y w m c X V v d D t j b W h j X 3 B y b 3 B v b m V u d H R 5 c G V f Z W 4 m c X V v d D s s J n F 1 b 3 Q 7 U H J v d m l u Y 2 U m c X V v d D s s J n F 1 b 3 Q 7 Y 2 1 o Y 1 9 B c H B s a W N h d G l v b l N 0 c m V h b V R 5 c G V D b 2 R l X 2 V u J n F 1 b 3 Q 7 L C Z x d W 9 0 O 2 N t a G N f b X V u a W N p c G F s a X R 5 b m F t Z S Z x d W 9 0 O y w m c X V v d D t j b W h j X 2 V m Z m V j d G l 2 Z W F n c m V l b W V u d G R h d G U m c X V v d D s s J n F 1 b 3 Q 7 Y 2 1 o Y 1 9 w d H B y a W 9 y a X R 5 M S Z x d W 9 0 O y w m c X V v d D t z d G F 0 d X N j b 2 R l X 2 V u J n F 1 b 3 Q 7 L C Z x d W 9 0 O 1 N 0 Y X R 1 c y B S Z W F z b 2 4 g R 3 J v d X B l Z C Z x d W 9 0 O y w m c X V v d D t j b W h j X 1 B y b 2 p l Y 3 R l Z F B y b 2 d y Y W 1 J b m N l b n R l Z F Z l c m l m a W V k U X R 5 J n F 1 b 3 Q 7 L C Z x d W 9 0 O z E w X 3 l l Y X J f d W 5 p d H M m c X V v d D s s J n F 1 b 3 Q 7 Y 2 1 o Y 1 9 0 b 3 R h b G N t a G N h b W 9 1 b n Q m c X V v d D s s J n F 1 b 3 Q 7 Y 2 1 o Y 1 9 h b G x v Y 2 F 0 Z W R j b 2 5 0 c m l i d X R p b 2 5 w b 3 M m c X V v d D s s J n F 1 b 3 Q 7 Q W 5 u b 3 V u Y 2 V k J n F 1 b 3 Q 7 X S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Q U Y v Q X V 0 b 1 J l b W 9 2 Z W R D b 2 x 1 b W 5 z M S 5 7 Y 2 1 o Y 1 9 h c H B s a W N h d G l v b n J l Z m V y Z W 5 j Z W 5 1 b W J l c j I s M H 0 m c X V v d D s s J n F 1 b 3 Q 7 U 2 V j d G l v b j E v S E F G L 0 F 1 d G 9 S Z W 1 v d m V k Q 2 9 s d W 1 u c z E u e 2 N t a G N f b m F t Z V 9 l b i w x f S Z x d W 9 0 O y w m c X V v d D t T Z W N 0 a W 9 u M S 9 I Q U Y v Q X V 0 b 1 J l b W 9 2 Z W R D b 2 x 1 b W 5 z M S 5 7 Y 2 1 o Y 1 9 w c m 9 q Z W N 0 d G l 0 b G U s M n 0 m c X V v d D s s J n F 1 b 3 Q 7 U 2 V j d G l v b j E v S E F G L 0 F 1 d G 9 S Z W 1 v d m V k Q 2 9 s d W 1 u c z E u e 2 N t a G N f c H J v c G 9 u Z W 5 0 b 3 J n Y W 5 p e m F 0 a W 9 u b G V n Y W x u Y W 1 l d m V y a W Z p Z W Q s M 3 0 m c X V v d D s s J n F 1 b 3 Q 7 U 2 V j d G l v b j E v S E F G L 0 F 1 d G 9 S Z W 1 v d m V k Q 2 9 s d W 1 u c z E u e 2 N t a G N f c H J v c G 9 u Z W 5 0 d H l w Z V 9 l b i w 0 f S Z x d W 9 0 O y w m c X V v d D t T Z W N 0 a W 9 u M S 9 I Q U Y v Q X V 0 b 1 J l b W 9 2 Z W R D b 2 x 1 b W 5 z M S 5 7 U H J v d m l u Y 2 U s N X 0 m c X V v d D s s J n F 1 b 3 Q 7 U 2 V j d G l v b j E v S E F G L 0 F 1 d G 9 S Z W 1 v d m V k Q 2 9 s d W 1 u c z E u e 2 N t a G N f Q X B w b G l j Y X R p b 2 5 T d H J l Y W 1 U e X B l Q 2 9 k Z V 9 l b i w 2 f S Z x d W 9 0 O y w m c X V v d D t T Z W N 0 a W 9 u M S 9 I Q U Y v Q X V 0 b 1 J l b W 9 2 Z W R D b 2 x 1 b W 5 z M S 5 7 Y 2 1 o Y 1 9 t d W 5 p Y 2 l w Y W x p d H l u Y W 1 l L D d 9 J n F 1 b 3 Q 7 L C Z x d W 9 0 O 1 N l Y 3 R p b 2 4 x L 0 h B R i 9 B d X R v U m V t b 3 Z l Z E N v b H V t b n M x L n t j b W h j X 2 V m Z m V j d G l 2 Z W F n c m V l b W V u d G R h d G U s O H 0 m c X V v d D s s J n F 1 b 3 Q 7 U 2 V j d G l v b j E v S E F G L 0 F 1 d G 9 S Z W 1 v d m V k Q 2 9 s d W 1 u c z E u e 2 N t a G N f c H R w c m l v c m l 0 e T E s O X 0 m c X V v d D s s J n F 1 b 3 Q 7 U 2 V j d G l v b j E v S E F G L 0 F 1 d G 9 S Z W 1 v d m V k Q 2 9 s d W 1 u c z E u e 3 N 0 Y X R 1 c 2 N v Z G V f Z W 4 s M T B 9 J n F 1 b 3 Q 7 L C Z x d W 9 0 O 1 N l Y 3 R p b 2 4 x L 0 h B R i 9 B d X R v U m V t b 3 Z l Z E N v b H V t b n M x L n t T d G F 0 d X M g U m V h c 2 9 u I E d y b 3 V w Z W Q s M T F 9 J n F 1 b 3 Q 7 L C Z x d W 9 0 O 1 N l Y 3 R p b 2 4 x L 0 h B R i 9 B d X R v U m V t b 3 Z l Z E N v b H V t b n M x L n t j b W h j X 1 B y b 2 p l Y 3 R l Z F B y b 2 d y Y W 1 J b m N l b n R l Z F Z l c m l m a W V k U X R 5 L D E y f S Z x d W 9 0 O y w m c X V v d D t T Z W N 0 a W 9 u M S 9 I Q U Y v Q X V 0 b 1 J l b W 9 2 Z W R D b 2 x 1 b W 5 z M S 5 7 M T B f e W V h c l 9 1 b m l 0 c y w x M 3 0 m c X V v d D s s J n F 1 b 3 Q 7 U 2 V j d G l v b j E v S E F G L 0 F 1 d G 9 S Z W 1 v d m V k Q 2 9 s d W 1 u c z E u e 2 N t a G N f d G 9 0 Y W x j b W h j Y W 1 v d W 5 0 L D E 0 f S Z x d W 9 0 O y w m c X V v d D t T Z W N 0 a W 9 u M S 9 I Q U Y v Q X V 0 b 1 J l b W 9 2 Z W R D b 2 x 1 b W 5 z M S 5 7 Y 2 1 o Y 1 9 h b G x v Y 2 F 0 Z W R j b 2 5 0 c m l i d X R p b 2 5 w b 3 M s M T V 9 J n F 1 b 3 Q 7 L C Z x d W 9 0 O 1 N l Y 3 R p b 2 4 x L 0 h B R i 9 B d X R v U m V t b 3 Z l Z E N v b H V t b n M x L n t B b m 5 v d W 5 j Z W Q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I Q U Y v Q X V 0 b 1 J l b W 9 2 Z W R D b 2 x 1 b W 5 z M S 5 7 Y 2 1 o Y 1 9 h c H B s a W N h d G l v b n J l Z m V y Z W 5 j Z W 5 1 b W J l c j I s M H 0 m c X V v d D s s J n F 1 b 3 Q 7 U 2 V j d G l v b j E v S E F G L 0 F 1 d G 9 S Z W 1 v d m V k Q 2 9 s d W 1 u c z E u e 2 N t a G N f b m F t Z V 9 l b i w x f S Z x d W 9 0 O y w m c X V v d D t T Z W N 0 a W 9 u M S 9 I Q U Y v Q X V 0 b 1 J l b W 9 2 Z W R D b 2 x 1 b W 5 z M S 5 7 Y 2 1 o Y 1 9 w c m 9 q Z W N 0 d G l 0 b G U s M n 0 m c X V v d D s s J n F 1 b 3 Q 7 U 2 V j d G l v b j E v S E F G L 0 F 1 d G 9 S Z W 1 v d m V k Q 2 9 s d W 1 u c z E u e 2 N t a G N f c H J v c G 9 u Z W 5 0 b 3 J n Y W 5 p e m F 0 a W 9 u b G V n Y W x u Y W 1 l d m V y a W Z p Z W Q s M 3 0 m c X V v d D s s J n F 1 b 3 Q 7 U 2 V j d G l v b j E v S E F G L 0 F 1 d G 9 S Z W 1 v d m V k Q 2 9 s d W 1 u c z E u e 2 N t a G N f c H J v c G 9 u Z W 5 0 d H l w Z V 9 l b i w 0 f S Z x d W 9 0 O y w m c X V v d D t T Z W N 0 a W 9 u M S 9 I Q U Y v Q X V 0 b 1 J l b W 9 2 Z W R D b 2 x 1 b W 5 z M S 5 7 U H J v d m l u Y 2 U s N X 0 m c X V v d D s s J n F 1 b 3 Q 7 U 2 V j d G l v b j E v S E F G L 0 F 1 d G 9 S Z W 1 v d m V k Q 2 9 s d W 1 u c z E u e 2 N t a G N f Q X B w b G l j Y X R p b 2 5 T d H J l Y W 1 U e X B l Q 2 9 k Z V 9 l b i w 2 f S Z x d W 9 0 O y w m c X V v d D t T Z W N 0 a W 9 u M S 9 I Q U Y v Q X V 0 b 1 J l b W 9 2 Z W R D b 2 x 1 b W 5 z M S 5 7 Y 2 1 o Y 1 9 t d W 5 p Y 2 l w Y W x p d H l u Y W 1 l L D d 9 J n F 1 b 3 Q 7 L C Z x d W 9 0 O 1 N l Y 3 R p b 2 4 x L 0 h B R i 9 B d X R v U m V t b 3 Z l Z E N v b H V t b n M x L n t j b W h j X 2 V m Z m V j d G l 2 Z W F n c m V l b W V u d G R h d G U s O H 0 m c X V v d D s s J n F 1 b 3 Q 7 U 2 V j d G l v b j E v S E F G L 0 F 1 d G 9 S Z W 1 v d m V k Q 2 9 s d W 1 u c z E u e 2 N t a G N f c H R w c m l v c m l 0 e T E s O X 0 m c X V v d D s s J n F 1 b 3 Q 7 U 2 V j d G l v b j E v S E F G L 0 F 1 d G 9 S Z W 1 v d m V k Q 2 9 s d W 1 u c z E u e 3 N 0 Y X R 1 c 2 N v Z G V f Z W 4 s M T B 9 J n F 1 b 3 Q 7 L C Z x d W 9 0 O 1 N l Y 3 R p b 2 4 x L 0 h B R i 9 B d X R v U m V t b 3 Z l Z E N v b H V t b n M x L n t T d G F 0 d X M g U m V h c 2 9 u I E d y b 3 V w Z W Q s M T F 9 J n F 1 b 3 Q 7 L C Z x d W 9 0 O 1 N l Y 3 R p b 2 4 x L 0 h B R i 9 B d X R v U m V t b 3 Z l Z E N v b H V t b n M x L n t j b W h j X 1 B y b 2 p l Y 3 R l Z F B y b 2 d y Y W 1 J b m N l b n R l Z F Z l c m l m a W V k U X R 5 L D E y f S Z x d W 9 0 O y w m c X V v d D t T Z W N 0 a W 9 u M S 9 I Q U Y v Q X V 0 b 1 J l b W 9 2 Z W R D b 2 x 1 b W 5 z M S 5 7 M T B f e W V h c l 9 1 b m l 0 c y w x M 3 0 m c X V v d D s s J n F 1 b 3 Q 7 U 2 V j d G l v b j E v S E F G L 0 F 1 d G 9 S Z W 1 v d m V k Q 2 9 s d W 1 u c z E u e 2 N t a G N f d G 9 0 Y W x j b W h j Y W 1 v d W 5 0 L D E 0 f S Z x d W 9 0 O y w m c X V v d D t T Z W N 0 a W 9 u M S 9 I Q U Y v Q X V 0 b 1 J l b W 9 2 Z W R D b 2 x 1 b W 5 z M S 5 7 Y 2 1 o Y 1 9 h b G x v Y 2 F 0 Z W R j b 2 5 0 c m l i d X R p b 2 5 w b 3 M s M T V 9 J n F 1 b 3 Q 7 L C Z x d W 9 0 O 1 N l Y 3 R p b 2 4 x L 0 h B R i 9 B d X R v U m V t b 3 Z l Z E N v b H V t b n M x L n t B b m 5 v d W 5 j Z W Q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I Q U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G L 0 h B R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B R i 9 Q c m 9 t b 3 R l Z C U y M E h l Y W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G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B R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B R i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G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B R i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B R i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Q U Y v U m V v c m R l c m V k J T I w Q 2 9 s d W 1 u c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b v h h U N t d k i z c z R g v h q 7 u A A A A A A C A A A A A A A D Z g A A w A A A A B A A A A A m / Q Q q s n k O 4 J J 8 r D C f r w O 4 A A A A A A S A A A C g A A A A E A A A A J t d 3 M G d o w m 3 y 8 5 o i L U N / 6 Z Q A A A A r 6 P 1 p 0 z j u e 3 h U 9 h + K B L k H s 7 n q d n A v V 3 H 5 y B 4 G o D l l 9 l l + + 0 2 R / M H C Q T 8 N Z 3 V 6 9 l 1 w T n p q V d / N Q H / D c Q p G o r m e w A e 7 A l O v A c I 4 K i s F x 4 2 G k o U A A A A h 6 R v e g 0 V R G f Y k m b R F C 8 R e 5 W 6 J / E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B8BC9C06F3F49AF590145FB4DB831" ma:contentTypeVersion="11" ma:contentTypeDescription="Create a new document." ma:contentTypeScope="" ma:versionID="f3ab005ce4c1e5b80289065b593e6f07">
  <xsd:schema xmlns:xsd="http://www.w3.org/2001/XMLSchema" xmlns:xs="http://www.w3.org/2001/XMLSchema" xmlns:p="http://schemas.microsoft.com/office/2006/metadata/properties" xmlns:ns1="http://schemas.microsoft.com/sharepoint/v3" xmlns:ns2="9cf07b87-b0df-41f8-a478-c07fea74fb33" targetNamespace="http://schemas.microsoft.com/office/2006/metadata/properties" ma:root="true" ma:fieldsID="635526b3a72358df7938708a0126d47c" ns1:_="" ns2:_="">
    <xsd:import namespace="http://schemas.microsoft.com/sharepoint/v3"/>
    <xsd:import namespace="9cf07b87-b0df-41f8-a478-c07fea74fb33"/>
    <xsd:element name="properties">
      <xsd:complexType>
        <xsd:sequence>
          <xsd:element name="documentManagement">
            <xsd:complexType>
              <xsd:all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07b87-b0df-41f8-a478-c07fea74fb33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51DEF-5BF6-4C2C-928D-937C5C3C710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AD488D3-D4D2-4B12-BEC3-F99B0CA34B26}">
  <ds:schemaRefs>
    <ds:schemaRef ds:uri="9cf07b87-b0df-41f8-a478-c07fea74fb3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6C13F50-36CD-453B-8F97-094EA23D0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f07b87-b0df-41f8-a478-c07fea74fb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FB22322-711F-4047-91EF-644955D3E4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cc8ad0b-a31c-418f-b944-b1763ed17eb2}" enabled="1" method="Privileged" siteId="{38b7fc89-dbe8-4ed1-a78b-39dfb6a217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Sommaire</vt:lpstr>
      <vt:lpstr>Toutes les demandes approuvées</vt:lpstr>
      <vt:lpstr>Approuvées FACL 1 - Mis à jour</vt:lpstr>
      <vt:lpstr>Approuvées FACL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Hamel Laberge, Marie-Eve : PBO-DPB</dc:creator>
  <cp:keywords/>
  <dc:description/>
  <cp:lastModifiedBy>Hamel Laberge, Marie-Eve : PBO-DPB</cp:lastModifiedBy>
  <cp:revision/>
  <dcterms:created xsi:type="dcterms:W3CDTF">2025-03-20T19:09:00Z</dcterms:created>
  <dcterms:modified xsi:type="dcterms:W3CDTF">2025-07-17T12:01:47Z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0x01010092BB8BC9C06F3F49AF590145FB4DB831</vt:lpwstr>
  </property>
  <property fmtid="{D5CDD505-2E9C-101B-9397-08002B2CF9AE}" pid="3" name="p8d4f4b4af6c4943adc039879750ddf3">
    <vt:lpwstr>In Progress|aa03d7cb-f77d-4e8c-8d9b-72726258891a</vt:lpwstr>
  </property>
  <property fmtid="{D5CDD505-2E9C-101B-9397-08002B2CF9AE}" pid="4" name="TaxCatchAll">
    <vt:lpwstr>5;#In Progress|aa03d7cb-f77d-4e8c-8d9b-72726258891a;#18;#PA - Parliamentary Affairs|dd542011-cb9d-469c-8114-f27f71da64a7</vt:lpwstr>
  </property>
  <property fmtid="{D5CDD505-2E9C-101B-9397-08002B2CF9AE}" pid="5" name="DocketType">
    <vt:lpwstr>18</vt:lpwstr>
  </property>
  <property fmtid="{D5CDD505-2E9C-101B-9397-08002B2CF9AE}" pid="6" name="DocketDueDate">
    <vt:filetime>2025-02-12T05:00:00Z</vt:filetime>
  </property>
  <property fmtid="{D5CDD505-2E9C-101B-9397-08002B2CF9AE}" pid="7" name="DocketStatus">
    <vt:lpwstr>Closed</vt:lpwstr>
  </property>
  <property fmtid="{D5CDD505-2E9C-101B-9397-08002B2CF9AE}" pid="8" name="j9d9edc6eae6403dbda41c481561f5e1">
    <vt:lpwstr>PA - Parliamentary Affairs|dd542011-cb9d-469c-8114-f27f71da64a7</vt:lpwstr>
  </property>
  <property fmtid="{D5CDD505-2E9C-101B-9397-08002B2CF9AE}" pid="9" name="DocketLead">
    <vt:lpwstr>36</vt:lpwstr>
  </property>
  <property fmtid="{D5CDD505-2E9C-101B-9397-08002B2CF9AE}" pid="10" name="DocketId">
    <vt:lpwstr>PA258673</vt:lpwstr>
  </property>
  <property fmtid="{D5CDD505-2E9C-101B-9397-08002B2CF9AE}" pid="11" name="Business_x0020_Sector">
    <vt:lpwstr/>
  </property>
  <property fmtid="{D5CDD505-2E9C-101B-9397-08002B2CF9AE}" pid="12" name="DocketWorkStatus">
    <vt:lpwstr>5;#In Progress|aa03d7cb-f77d-4e8c-8d9b-72726258891a</vt:lpwstr>
  </property>
  <property fmtid="{D5CDD505-2E9C-101B-9397-08002B2CF9AE}" pid="13" name="pe9af13a2b1f4b4a91b1ad5569837d70">
    <vt:lpwstr/>
  </property>
  <property fmtid="{D5CDD505-2E9C-101B-9397-08002B2CF9AE}" pid="14" name="Business Sector">
    <vt:lpwstr/>
  </property>
</Properties>
</file>